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5"/>
  </bookViews>
  <sheets>
    <sheet name="додаток 1" sheetId="1" r:id="rId1"/>
    <sheet name="додаток 2" sheetId="6" r:id="rId2"/>
    <sheet name="додаток 3" sheetId="3" r:id="rId3"/>
    <sheet name="додаток 5" sheetId="4" r:id="rId4"/>
    <sheet name="додаток 6" sheetId="7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1'!$A$1:$F$29</definedName>
    <definedName name="_xlnm.Print_Area" localSheetId="1">'додаток 2'!$A$1:$F$22</definedName>
    <definedName name="_xlnm.Print_Area" localSheetId="2">'додаток 3'!$A$1:$P$50</definedName>
    <definedName name="_xlnm.Print_Area" localSheetId="3">'додаток 5'!$A$1:$D$45</definedName>
    <definedName name="_xlnm.Print_Area" localSheetId="4">'додаток 6'!$A$1:$J$14</definedName>
    <definedName name="_xlnm.Print_Area" localSheetId="5">'додаток 7'!$A$1:$J$46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5" l="1"/>
  <c r="H17" i="5"/>
  <c r="H16" i="5" s="1"/>
  <c r="I17" i="5"/>
  <c r="I16" i="5" s="1"/>
  <c r="J17" i="5"/>
  <c r="J16" i="5" s="1"/>
  <c r="G17" i="5"/>
  <c r="H18" i="5"/>
  <c r="G18" i="5"/>
  <c r="G19" i="5"/>
  <c r="H41" i="5"/>
  <c r="H40" i="5" s="1"/>
  <c r="I41" i="5"/>
  <c r="I40" i="5" s="1"/>
  <c r="J41" i="5"/>
  <c r="J40" i="5" s="1"/>
  <c r="G44" i="5"/>
  <c r="G43" i="5"/>
  <c r="G45" i="5"/>
  <c r="H38" i="5"/>
  <c r="H37" i="5" s="1"/>
  <c r="I38" i="5"/>
  <c r="I37" i="5" s="1"/>
  <c r="J38" i="5"/>
  <c r="J37" i="5" s="1"/>
  <c r="H32" i="5"/>
  <c r="I32" i="5"/>
  <c r="J32" i="5"/>
  <c r="G35" i="5"/>
  <c r="G33" i="5" l="1"/>
  <c r="G30" i="5" l="1"/>
  <c r="G29" i="5"/>
  <c r="G28" i="5"/>
  <c r="G20" i="5"/>
  <c r="G39" i="5"/>
  <c r="G38" i="5" s="1"/>
  <c r="D37" i="4"/>
  <c r="D43" i="4"/>
  <c r="D39" i="4"/>
  <c r="D34" i="4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6" l="1"/>
  <c r="C21" i="6"/>
  <c r="C20" i="6"/>
  <c r="C19" i="6"/>
  <c r="C17" i="6"/>
  <c r="C16" i="6"/>
  <c r="C15" i="6"/>
  <c r="C14" i="6"/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31" i="5" l="1"/>
  <c r="H46" i="5" s="1"/>
  <c r="I31" i="5"/>
  <c r="I46" i="5" s="1"/>
  <c r="J31" i="5"/>
  <c r="J46" i="5" s="1"/>
  <c r="G42" i="5" l="1"/>
  <c r="G41" i="5" s="1"/>
  <c r="G36" i="5"/>
  <c r="G26" i="5"/>
  <c r="J13" i="7"/>
  <c r="H14" i="7"/>
  <c r="I14" i="7"/>
  <c r="G14" i="7"/>
  <c r="I12" i="7"/>
  <c r="I11" i="7" s="1"/>
  <c r="G12" i="7"/>
  <c r="G11" i="7" s="1"/>
  <c r="H12" i="7" l="1"/>
  <c r="H11" i="7" s="1"/>
  <c r="G34" i="5" l="1"/>
  <c r="G32" i="5" s="1"/>
  <c r="G23" i="5"/>
  <c r="D26" i="4"/>
  <c r="G27" i="5" l="1"/>
  <c r="G25" i="5" l="1"/>
  <c r="G24" i="5"/>
  <c r="G22" i="5"/>
  <c r="G21" i="5"/>
  <c r="D36" i="4"/>
  <c r="D42" i="4" s="1"/>
  <c r="D41" i="4" s="1"/>
  <c r="G40" i="5" l="1"/>
  <c r="G31" i="5"/>
  <c r="G37" i="5" l="1"/>
  <c r="G16" i="5"/>
  <c r="D25" i="4"/>
  <c r="G46" i="5" l="1"/>
  <c r="D32" i="4"/>
  <c r="D24" i="4" l="1"/>
</calcChain>
</file>

<file path=xl/sharedStrings.xml><?xml version="1.0" encoding="utf-8"?>
<sst xmlns="http://schemas.openxmlformats.org/spreadsheetml/2006/main" count="507" uniqueCount="237">
  <si>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</si>
  <si>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</si>
  <si>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</si>
  <si>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</si>
  <si>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</si>
  <si>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</si>
  <si>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</si>
  <si>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</si>
  <si>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</si>
  <si>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</si>
  <si>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</si>
  <si>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</si>
  <si>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</si>
  <si>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</si>
  <si>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</si>
  <si>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</si>
  <si>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</si>
  <si>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</si>
  <si>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</si>
  <si>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</si>
  <si>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</si>
  <si>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</si>
  <si>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</si>
  <si>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</si>
  <si>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</si>
  <si>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</si>
  <si>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</si>
  <si>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</si>
  <si>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</si>
  <si>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</si>
  <si>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</si>
  <si>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</si>
  <si>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</si>
  <si>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</si>
  <si>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</si>
  <si>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</si>
  <si>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</si>
  <si>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</si>
  <si>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</si>
  <si>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</si>
  <si>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</si>
  <si>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</si>
  <si>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</si>
  <si>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</si>
  <si>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</si>
  <si>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</si>
  <si>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</si>
  <si>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</si>
  <si>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</si>
  <si>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</si>
  <si>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</si>
  <si>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</si>
  <si>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</si>
  <si>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</si>
  <si>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</si>
  <si>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</si>
  <si>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</si>
  <si>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</si>
  <si>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</si>
  <si>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</si>
  <si>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</si>
  <si>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</si>
  <si>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</si>
  <si>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</si>
  <si>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</si>
  <si>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</si>
  <si>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</si>
  <si>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</si>
  <si>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</si>
  <si>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</si>
  <si>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</si>
  <si>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</si>
  <si>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</si>
  <si>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</si>
  <si>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</si>
  <si>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</si>
  <si>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</si>
  <si>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</si>
  <si>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</si>
  <si>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</si>
  <si>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</si>
  <si>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</si>
  <si>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</si>
  <si>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</si>
  <si>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</si>
  <si>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</si>
  <si>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</si>
  <si>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</si>
  <si>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</si>
  <si>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</si>
  <si>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</si>
  <si>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</si>
  <si>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</si>
  <si>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</si>
  <si>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</si>
  <si>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</si>
  <si>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</si>
  <si>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</si>
  <si>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</si>
  <si>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</si>
  <si>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</si>
  <si>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</si>
  <si>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</si>
  <si>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</si>
  <si>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</si>
  <si>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</si>
  <si>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</si>
  <si>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</si>
  <si>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</si>
  <si>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</si>
  <si>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</si>
  <si>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</si>
  <si>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</si>
  <si>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</si>
  <si>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</si>
  <si>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</si>
  <si>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</si>
  <si>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</si>
  <si>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</si>
  <si>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</si>
  <si>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</si>
  <si>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</si>
  <si>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</si>
  <si>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</si>
  <si>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</si>
  <si>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</si>
  <si>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</si>
  <si>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</si>
  <si>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</si>
  <si>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</si>
  <si>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</si>
  <si>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</si>
  <si>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</si>
  <si>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</si>
  <si>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</si>
  <si>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</si>
  <si>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 р., зі змінами</t>
  </si>
  <si>
    <t xml:space="preserve">Додаток № 5 </t>
  </si>
  <si>
    <t xml:space="preserve">Додаток № 1        </t>
  </si>
  <si>
    <t xml:space="preserve">Додаток № 3 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</si>
  <si>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</si>
  <si>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</si>
  <si>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</si>
  <si>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</si>
  <si>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</si>
  <si>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0611142</t>
  </si>
  <si>
    <t>1142</t>
  </si>
  <si>
    <t>Інші програми та заходи у сфері освіти</t>
  </si>
  <si>
    <t>0900000</t>
  </si>
  <si>
    <t>Служба у справах дітей Великосеверинівської сільської ради</t>
  </si>
  <si>
    <t>0910000</t>
  </si>
  <si>
    <t xml:space="preserve">Додаток № 2     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</si>
  <si>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</si>
  <si>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</si>
  <si>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</si>
  <si>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</si>
  <si>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</si>
  <si>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</si>
  <si>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</si>
  <si>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</si>
  <si>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</si>
  <si>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</si>
  <si>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</si>
  <si>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</si>
  <si>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</si>
  <si>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</si>
  <si>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Інша діяльність у сфері державного управління</t>
  </si>
  <si>
    <t>0116040</t>
  </si>
  <si>
    <t>6040</t>
  </si>
  <si>
    <t>Заходи, пов`язані з поліпшенням питної води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</si>
  <si>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</si>
  <si>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</si>
  <si>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</si>
  <si>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</si>
  <si>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3719770</t>
  </si>
  <si>
    <t>9770</t>
  </si>
  <si>
    <t>Інші субвенції з місцевого бюджету</t>
  </si>
  <si>
    <t xml:space="preserve">Додаток № 6     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</si>
  <si>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</si>
  <si>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</si>
  <si>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</si>
  <si>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</si>
  <si>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</si>
  <si>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</si>
  <si>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</si>
  <si>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2025р. - 2026р.</t>
  </si>
  <si>
    <t>Капітальний ремонт мереж водопостачання в с.Високі Байраки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</si>
  <si>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</si>
  <si>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</si>
  <si>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</si>
  <si>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</si>
  <si>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сільської ради від 13.11.2025 року №  ПРОЕКТ</t>
  </si>
  <si>
    <t>сільської ради від   13.11.2025 року № ПРОЕКТ</t>
  </si>
  <si>
    <t>Кошти, що передаються із загального фонду бюджету до бюджету розвитку (спеціального фонду)</t>
  </si>
  <si>
    <t>0113032</t>
  </si>
  <si>
    <t>3032</t>
  </si>
  <si>
    <t>Надання пільг окремим категоріям громадян з оплати послуг зв`язку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</si>
  <si>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</si>
  <si>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</si>
  <si>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</si>
  <si>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</si>
  <si>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</si>
  <si>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</si>
  <si>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</si>
  <si>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0118330</t>
  </si>
  <si>
    <t>8330</t>
  </si>
  <si>
    <t>Інша діяльність у сфері екології та охорони природних ресурсів</t>
  </si>
  <si>
    <t>0610160</t>
  </si>
  <si>
    <t>0611080</t>
  </si>
  <si>
    <t>1080</t>
  </si>
  <si>
    <t>Надання спеціалізованої освіти мистецькими школами</t>
  </si>
  <si>
    <t>0910180</t>
  </si>
  <si>
    <t>сільської ради від 13.11.2025 року № ПРОЕКТ</t>
  </si>
  <si>
    <t>Бюджет Аджамської ТГ ( КНП "Центр первинної медико-санітарної допомоги" на заробітну плату з нарахуваннями медичних працівників )</t>
  </si>
  <si>
    <t>ІІ. Трансферти із спеціального фонду бюджету</t>
  </si>
  <si>
    <t>Державний бюджет (Військові частини - 510000 грн. )</t>
  </si>
  <si>
    <t>Державний бюджет (Головне управління національної поліції у Кіровоградській області ( на розширення інтегрованої інформаційно- телекомукаційної автоматизованої системи відеоспостереження та відеоаналітики) - 200000 грн. ( , Кропивнивницьке районне управління поліції (оплата послуг із страхування транспортних засобів )- 8000 грн.., Головне управління Державного казначейської служби України у Кіровоградській області -30000 грн. (облаштування, Управління Служби безпеки України в Кіровоградській області ( на придбання) - 170000 грн., Військові частини ( на поповнення МТБ та іншого призначення) - 680000 грн</t>
  </si>
  <si>
    <t>Районний бюджет Кропивницького району ( КНП Кропивницької районної ради "Кропивницька центральна районна лікарня" ( на оплату комунальних послуг) -300000 грн.)</t>
  </si>
  <si>
    <t>до рішення Великосеверинівської сільської ради від 13.11.2025 року № ПРОЕКТ</t>
  </si>
  <si>
    <t>сільської ради від 13.11.2025 року №ПРОЕКТ</t>
  </si>
  <si>
    <t>від 13.11.2025 року №ПРОЕКТ</t>
  </si>
  <si>
    <t>Рішення сесії Великосевериінівської сільської ради від  24.12.2024 р. №1693,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</si>
  <si>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</si>
  <si>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</si>
  <si>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</si>
  <si>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</si>
  <si>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</si>
  <si>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Рішення сесії Великосеверинівської сільської ради від 22.12.2023 №1446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</si>
  <si>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</si>
  <si>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22.12.2022 №1239, зі змінами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</si>
  <si>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</t>
  </si>
  <si>
    <t>Рішення сесії Великосеверинівської сільської ради від 30.08.2024 року  №1600</t>
  </si>
  <si>
    <t>Програма фінансової підтримки Збройних сил України, реалізації заходів та робіт з територіальної оборони на 2025 рік</t>
  </si>
  <si>
    <t>Рішення сесії Великосеверинівської сільської ради від 24.12.2024 року №1694</t>
  </si>
  <si>
    <t>Рішення сесії Великосеверинівської сільської ради від 22.12.2023 №1436, зі змінами</t>
  </si>
  <si>
    <t>Програма "Мобілізація зусиль Великосеверинівської ТГ та Головного управління Державної казначейської служби України у Кіровоградській обл. щодо забезпечення покращення умов обслуговування розпорядників та одержувачів бюджетних коштів та заходів з енергозбереження на 2025р."</t>
  </si>
  <si>
    <t>Рішення сесії Великосеверинівської сільської ради від 13.11.2025р. №ПРОЕКТ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</si>
</sst>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7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0" borderId="0" xfId="0" applyFont="1"/>
    <xf numFmtId="165" fontId="18" fillId="2" borderId="0" xfId="1" applyNumberFormat="1" applyFont="1" applyFill="1" applyAlignment="1" applyProtection="1">
      <alignment vertical="center" wrapText="1"/>
      <protection locked="0"/>
    </xf>
    <xf numFmtId="0" fontId="19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left" vertical="center" wrapText="1"/>
    </xf>
    <xf numFmtId="4" fontId="6" fillId="2" borderId="1" xfId="0" quotePrefix="1" applyNumberFormat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4" fontId="6" fillId="2" borderId="1" xfId="0" quotePrefix="1" applyNumberFormat="1" applyFont="1" applyFill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3" fillId="0" borderId="0" xfId="0" quotePrefix="1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quotePrefix="1" applyFont="1" applyFill="1" applyBorder="1" applyAlignment="1">
      <alignment horizontal="left"/>
    </xf>
    <xf numFmtId="0" fontId="23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1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="80" zoomScaleNormal="100" zoomScaleSheetLayoutView="80" workbookViewId="0">
      <selection activeCell="E26" sqref="E26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5" customFormat="1" ht="37.5" customHeight="1" x14ac:dyDescent="0.3">
      <c r="C1" s="129" t="s">
        <v>138</v>
      </c>
      <c r="D1" s="129"/>
      <c r="E1" s="129"/>
      <c r="F1" s="129"/>
      <c r="G1" s="129"/>
      <c r="H1" s="46"/>
    </row>
    <row r="2" spans="1:9" s="45" customFormat="1" ht="16.149999999999999" customHeight="1" x14ac:dyDescent="0.3">
      <c r="C2" s="129" t="s">
        <v>25</v>
      </c>
      <c r="D2" s="129"/>
      <c r="E2" s="129"/>
      <c r="F2" s="129"/>
      <c r="G2" s="64"/>
      <c r="H2" s="47"/>
      <c r="I2" s="47"/>
    </row>
    <row r="3" spans="1:9" s="45" customFormat="1" ht="15.6" customHeight="1" x14ac:dyDescent="0.3">
      <c r="C3" s="130" t="s">
        <v>191</v>
      </c>
      <c r="D3" s="130"/>
      <c r="E3" s="130"/>
      <c r="F3" s="130"/>
      <c r="G3" s="64"/>
      <c r="H3" s="47"/>
      <c r="I3" s="47"/>
    </row>
    <row r="4" spans="1:9" s="45" customFormat="1" ht="35.25" customHeight="1" x14ac:dyDescent="0.3">
      <c r="C4" s="48"/>
      <c r="D4" s="48"/>
      <c r="E4" s="131"/>
      <c r="F4" s="131"/>
      <c r="G4" s="131"/>
      <c r="H4" s="131"/>
      <c r="I4" s="131"/>
    </row>
    <row r="5" spans="1:9" s="45" customFormat="1" ht="30" customHeight="1" x14ac:dyDescent="0.3">
      <c r="A5" s="132" t="s">
        <v>26</v>
      </c>
      <c r="B5" s="132"/>
      <c r="C5" s="132"/>
      <c r="D5" s="132"/>
      <c r="E5" s="132"/>
      <c r="F5" s="132"/>
      <c r="G5" s="47"/>
      <c r="H5" s="47"/>
      <c r="I5" s="47"/>
    </row>
    <row r="6" spans="1:9" s="49" customFormat="1" ht="55.9" customHeight="1" x14ac:dyDescent="0.3">
      <c r="A6" s="127" t="s">
        <v>45</v>
      </c>
      <c r="B6" s="127"/>
      <c r="C6" s="127"/>
      <c r="D6" s="127"/>
      <c r="E6" s="127"/>
      <c r="F6" s="127"/>
      <c r="G6" s="53"/>
      <c r="H6" s="53"/>
      <c r="I6" s="53"/>
    </row>
    <row r="7" spans="1:9" s="49" customFormat="1" ht="48.75" customHeight="1" x14ac:dyDescent="0.3">
      <c r="A7" s="128" t="s">
        <v>9</v>
      </c>
      <c r="B7" s="128"/>
      <c r="E7" s="50"/>
      <c r="F7" s="50"/>
      <c r="G7" s="50"/>
      <c r="H7" s="50"/>
      <c r="I7" s="50"/>
    </row>
    <row r="8" spans="1:9" s="49" customFormat="1" ht="27" customHeight="1" x14ac:dyDescent="0.3">
      <c r="A8" s="51" t="s">
        <v>10</v>
      </c>
      <c r="B8" s="51"/>
      <c r="E8" s="65"/>
      <c r="F8" s="52" t="s">
        <v>27</v>
      </c>
      <c r="G8" s="48"/>
    </row>
    <row r="9" spans="1:9" ht="13.9" customHeight="1" x14ac:dyDescent="0.2">
      <c r="A9" s="125" t="s">
        <v>0</v>
      </c>
      <c r="B9" s="125" t="s">
        <v>1</v>
      </c>
      <c r="C9" s="125" t="s">
        <v>2</v>
      </c>
      <c r="D9" s="125" t="s">
        <v>3</v>
      </c>
      <c r="E9" s="125" t="s">
        <v>4</v>
      </c>
      <c r="F9" s="125"/>
    </row>
    <row r="10" spans="1:9" ht="13.9" customHeight="1" x14ac:dyDescent="0.2">
      <c r="A10" s="125"/>
      <c r="B10" s="125"/>
      <c r="C10" s="125"/>
      <c r="D10" s="125"/>
      <c r="E10" s="125" t="s">
        <v>5</v>
      </c>
      <c r="F10" s="126" t="s">
        <v>6</v>
      </c>
    </row>
    <row r="11" spans="1:9" x14ac:dyDescent="0.2">
      <c r="A11" s="125"/>
      <c r="B11" s="125"/>
      <c r="C11" s="125"/>
      <c r="D11" s="125"/>
      <c r="E11" s="125"/>
      <c r="F11" s="125"/>
    </row>
    <row r="12" spans="1:9" x14ac:dyDescent="0.2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</row>
    <row r="13" spans="1:9" x14ac:dyDescent="0.2">
      <c r="A13" s="96">
        <v>10000000</v>
      </c>
      <c r="B13" s="97" t="s">
        <v>51</v>
      </c>
      <c r="C13" s="98">
        <f t="shared" ref="C13:C29" si="0">D13+E13</f>
        <v>3299324.82</v>
      </c>
      <c r="D13" s="98">
        <v>3299324.82</v>
      </c>
      <c r="E13" s="98">
        <v>0</v>
      </c>
      <c r="F13" s="98">
        <v>0</v>
      </c>
    </row>
    <row r="14" spans="1:9" ht="25.5" x14ac:dyDescent="0.2">
      <c r="A14" s="96">
        <v>11000000</v>
      </c>
      <c r="B14" s="97" t="s">
        <v>52</v>
      </c>
      <c r="C14" s="98">
        <f t="shared" si="0"/>
        <v>2277324.8199999998</v>
      </c>
      <c r="D14" s="98">
        <v>2277324.8199999998</v>
      </c>
      <c r="E14" s="98">
        <v>0</v>
      </c>
      <c r="F14" s="98">
        <v>0</v>
      </c>
    </row>
    <row r="15" spans="1:9" x14ac:dyDescent="0.2">
      <c r="A15" s="96">
        <v>11010000</v>
      </c>
      <c r="B15" s="97" t="s">
        <v>53</v>
      </c>
      <c r="C15" s="98">
        <f t="shared" si="0"/>
        <v>2277324.8199999998</v>
      </c>
      <c r="D15" s="98">
        <v>2277324.8199999998</v>
      </c>
      <c r="E15" s="98">
        <v>0</v>
      </c>
      <c r="F15" s="98">
        <v>0</v>
      </c>
    </row>
    <row r="16" spans="1:9" ht="58.15" customHeight="1" x14ac:dyDescent="0.2">
      <c r="A16" s="42">
        <v>11010100</v>
      </c>
      <c r="B16" s="43" t="s">
        <v>54</v>
      </c>
      <c r="C16" s="44">
        <f t="shared" si="0"/>
        <v>1230000</v>
      </c>
      <c r="D16" s="44">
        <v>1230000</v>
      </c>
      <c r="E16" s="44">
        <v>0</v>
      </c>
      <c r="F16" s="44">
        <v>0</v>
      </c>
    </row>
    <row r="17" spans="1:6" ht="43.15" customHeight="1" x14ac:dyDescent="0.2">
      <c r="A17" s="42">
        <v>11010400</v>
      </c>
      <c r="B17" s="43" t="s">
        <v>55</v>
      </c>
      <c r="C17" s="44">
        <f t="shared" si="0"/>
        <v>1047324.82</v>
      </c>
      <c r="D17" s="44">
        <v>1047324.82</v>
      </c>
      <c r="E17" s="44">
        <v>0</v>
      </c>
      <c r="F17" s="44">
        <v>0</v>
      </c>
    </row>
    <row r="18" spans="1:6" ht="42" customHeight="1" x14ac:dyDescent="0.2">
      <c r="A18" s="96">
        <v>14000000</v>
      </c>
      <c r="B18" s="97" t="s">
        <v>56</v>
      </c>
      <c r="C18" s="98">
        <f t="shared" si="0"/>
        <v>787000</v>
      </c>
      <c r="D18" s="98">
        <v>787000</v>
      </c>
      <c r="E18" s="98">
        <v>0</v>
      </c>
      <c r="F18" s="98">
        <v>0</v>
      </c>
    </row>
    <row r="19" spans="1:6" ht="38.25" x14ac:dyDescent="0.2">
      <c r="A19" s="96">
        <v>14030000</v>
      </c>
      <c r="B19" s="97" t="s">
        <v>58</v>
      </c>
      <c r="C19" s="98">
        <f t="shared" si="0"/>
        <v>633000</v>
      </c>
      <c r="D19" s="98">
        <v>633000</v>
      </c>
      <c r="E19" s="98">
        <v>0</v>
      </c>
      <c r="F19" s="98">
        <v>0</v>
      </c>
    </row>
    <row r="20" spans="1:6" x14ac:dyDescent="0.2">
      <c r="A20" s="42">
        <v>14031900</v>
      </c>
      <c r="B20" s="43" t="s">
        <v>57</v>
      </c>
      <c r="C20" s="44">
        <f t="shared" si="0"/>
        <v>633000</v>
      </c>
      <c r="D20" s="44">
        <v>633000</v>
      </c>
      <c r="E20" s="44">
        <v>0</v>
      </c>
      <c r="F20" s="44">
        <v>0</v>
      </c>
    </row>
    <row r="21" spans="1:6" ht="38.25" x14ac:dyDescent="0.2">
      <c r="A21" s="96">
        <v>14040000</v>
      </c>
      <c r="B21" s="97" t="s">
        <v>59</v>
      </c>
      <c r="C21" s="98">
        <f t="shared" si="0"/>
        <v>154000</v>
      </c>
      <c r="D21" s="98">
        <v>154000</v>
      </c>
      <c r="E21" s="98">
        <v>0</v>
      </c>
      <c r="F21" s="98">
        <v>0</v>
      </c>
    </row>
    <row r="22" spans="1:6" ht="102" x14ac:dyDescent="0.2">
      <c r="A22" s="42">
        <v>14040100</v>
      </c>
      <c r="B22" s="43" t="s">
        <v>60</v>
      </c>
      <c r="C22" s="44">
        <f t="shared" si="0"/>
        <v>124000</v>
      </c>
      <c r="D22" s="44">
        <v>124000</v>
      </c>
      <c r="E22" s="44">
        <v>0</v>
      </c>
      <c r="F22" s="44">
        <v>0</v>
      </c>
    </row>
    <row r="23" spans="1:6" ht="76.5" x14ac:dyDescent="0.2">
      <c r="A23" s="42">
        <v>14040200</v>
      </c>
      <c r="B23" s="43" t="s">
        <v>189</v>
      </c>
      <c r="C23" s="44">
        <f t="shared" si="0"/>
        <v>30000</v>
      </c>
      <c r="D23" s="44">
        <v>30000</v>
      </c>
      <c r="E23" s="44">
        <v>0</v>
      </c>
      <c r="F23" s="44">
        <v>0</v>
      </c>
    </row>
    <row r="24" spans="1:6" ht="38.25" x14ac:dyDescent="0.2">
      <c r="A24" s="96">
        <v>18000000</v>
      </c>
      <c r="B24" s="97" t="s">
        <v>61</v>
      </c>
      <c r="C24" s="98">
        <f t="shared" si="0"/>
        <v>235000</v>
      </c>
      <c r="D24" s="98">
        <v>235000</v>
      </c>
      <c r="E24" s="98">
        <v>0</v>
      </c>
      <c r="F24" s="98">
        <v>0</v>
      </c>
    </row>
    <row r="25" spans="1:6" ht="30.6" customHeight="1" x14ac:dyDescent="0.2">
      <c r="A25" s="96">
        <v>18010000</v>
      </c>
      <c r="B25" s="97" t="s">
        <v>140</v>
      </c>
      <c r="C25" s="98">
        <f t="shared" si="0"/>
        <v>235000</v>
      </c>
      <c r="D25" s="98">
        <v>235000</v>
      </c>
      <c r="E25" s="98">
        <v>0</v>
      </c>
      <c r="F25" s="98">
        <v>0</v>
      </c>
    </row>
    <row r="26" spans="1:6" ht="51" x14ac:dyDescent="0.2">
      <c r="A26" s="42">
        <v>18010200</v>
      </c>
      <c r="B26" s="43" t="s">
        <v>190</v>
      </c>
      <c r="C26" s="44">
        <f t="shared" si="0"/>
        <v>104000</v>
      </c>
      <c r="D26" s="44">
        <v>104000</v>
      </c>
      <c r="E26" s="44">
        <v>0</v>
      </c>
      <c r="F26" s="44">
        <v>0</v>
      </c>
    </row>
    <row r="27" spans="1:6" ht="51" x14ac:dyDescent="0.2">
      <c r="A27" s="42">
        <v>18010300</v>
      </c>
      <c r="B27" s="43" t="s">
        <v>141</v>
      </c>
      <c r="C27" s="44">
        <f t="shared" si="0"/>
        <v>131000</v>
      </c>
      <c r="D27" s="44">
        <v>131000</v>
      </c>
      <c r="E27" s="44">
        <v>0</v>
      </c>
      <c r="F27" s="44">
        <v>0</v>
      </c>
    </row>
    <row r="28" spans="1:6" ht="25.5" x14ac:dyDescent="0.2">
      <c r="A28" s="96"/>
      <c r="B28" s="97" t="s">
        <v>62</v>
      </c>
      <c r="C28" s="98">
        <f t="shared" si="0"/>
        <v>3299324.82</v>
      </c>
      <c r="D28" s="98">
        <v>3299324.82</v>
      </c>
      <c r="E28" s="98">
        <v>0</v>
      </c>
      <c r="F28" s="98">
        <v>0</v>
      </c>
    </row>
    <row r="29" spans="1:6" x14ac:dyDescent="0.2">
      <c r="A29" s="2" t="s">
        <v>8</v>
      </c>
      <c r="B29" s="97" t="s">
        <v>7</v>
      </c>
      <c r="C29" s="98">
        <f t="shared" si="0"/>
        <v>3299324.82</v>
      </c>
      <c r="D29" s="98">
        <v>3299324.82</v>
      </c>
      <c r="E29" s="98">
        <v>0</v>
      </c>
      <c r="F29" s="98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7" zoomScaleNormal="100" zoomScaleSheetLayoutView="100" workbookViewId="0">
      <selection activeCell="E16" sqref="E16"/>
    </sheetView>
  </sheetViews>
  <sheetFormatPr defaultColWidth="8.85546875" defaultRowHeight="12.75" x14ac:dyDescent="0.2"/>
  <cols>
    <col min="1" max="1" width="11.28515625" style="104" customWidth="1"/>
    <col min="2" max="2" width="41.140625" style="104" customWidth="1"/>
    <col min="3" max="3" width="14.7109375" style="104" customWidth="1"/>
    <col min="4" max="5" width="14.28515625" style="104" customWidth="1"/>
    <col min="6" max="6" width="15.42578125" style="104" customWidth="1"/>
    <col min="7" max="16384" width="8.85546875" style="104"/>
  </cols>
  <sheetData>
    <row r="1" spans="1:9" s="3" customFormat="1" ht="37.5" customHeight="1" x14ac:dyDescent="0.3">
      <c r="C1" s="137" t="s">
        <v>151</v>
      </c>
      <c r="D1" s="137"/>
      <c r="E1" s="137"/>
      <c r="F1" s="137"/>
      <c r="G1" s="137"/>
      <c r="H1" s="4"/>
    </row>
    <row r="2" spans="1:9" s="3" customFormat="1" ht="16.149999999999999" customHeight="1" x14ac:dyDescent="0.3">
      <c r="C2" s="137" t="s">
        <v>25</v>
      </c>
      <c r="D2" s="137"/>
      <c r="E2" s="137"/>
      <c r="F2" s="137"/>
      <c r="G2" s="99"/>
      <c r="H2" s="5"/>
      <c r="I2" s="5"/>
    </row>
    <row r="3" spans="1:9" s="3" customFormat="1" ht="15.6" customHeight="1" x14ac:dyDescent="0.3">
      <c r="C3" s="138" t="s">
        <v>192</v>
      </c>
      <c r="D3" s="138"/>
      <c r="E3" s="138"/>
      <c r="F3" s="138"/>
      <c r="G3" s="99"/>
      <c r="H3" s="5"/>
      <c r="I3" s="5"/>
    </row>
    <row r="4" spans="1:9" s="3" customFormat="1" ht="35.25" customHeight="1" x14ac:dyDescent="0.3">
      <c r="C4" s="6"/>
      <c r="D4" s="6"/>
      <c r="E4" s="139"/>
      <c r="F4" s="139"/>
      <c r="G4" s="139"/>
      <c r="H4" s="139"/>
      <c r="I4" s="139"/>
    </row>
    <row r="5" spans="1:9" s="3" customFormat="1" ht="50.25" customHeight="1" x14ac:dyDescent="0.3">
      <c r="A5" s="140" t="s">
        <v>26</v>
      </c>
      <c r="B5" s="140"/>
      <c r="C5" s="140"/>
      <c r="D5" s="140"/>
      <c r="E5" s="140"/>
      <c r="F5" s="140"/>
      <c r="G5" s="5"/>
      <c r="H5" s="5"/>
      <c r="I5" s="5"/>
    </row>
    <row r="6" spans="1:9" s="7" customFormat="1" ht="61.15" customHeight="1" x14ac:dyDescent="0.3">
      <c r="A6" s="133" t="s">
        <v>152</v>
      </c>
      <c r="B6" s="133"/>
      <c r="C6" s="133"/>
      <c r="D6" s="133"/>
      <c r="E6" s="133"/>
      <c r="F6" s="133"/>
      <c r="G6" s="100"/>
      <c r="H6" s="100"/>
      <c r="I6" s="100"/>
    </row>
    <row r="7" spans="1:9" s="7" customFormat="1" ht="48.75" customHeight="1" x14ac:dyDescent="0.3">
      <c r="A7" s="141" t="s">
        <v>9</v>
      </c>
      <c r="B7" s="141"/>
      <c r="E7" s="101"/>
      <c r="F7" s="101"/>
      <c r="G7" s="101"/>
      <c r="H7" s="101"/>
      <c r="I7" s="101"/>
    </row>
    <row r="8" spans="1:9" s="7" customFormat="1" ht="25.15" customHeight="1" x14ac:dyDescent="0.3">
      <c r="A8" s="102" t="s">
        <v>10</v>
      </c>
      <c r="B8" s="102"/>
      <c r="E8" s="92"/>
      <c r="F8" s="103" t="s">
        <v>27</v>
      </c>
      <c r="G8" s="6"/>
    </row>
    <row r="9" spans="1:9" ht="13.9" customHeight="1" x14ac:dyDescent="0.2">
      <c r="A9" s="125" t="s">
        <v>0</v>
      </c>
      <c r="B9" s="125" t="s">
        <v>153</v>
      </c>
      <c r="C9" s="125" t="s">
        <v>2</v>
      </c>
      <c r="D9" s="125" t="s">
        <v>3</v>
      </c>
      <c r="E9" s="125" t="s">
        <v>4</v>
      </c>
      <c r="F9" s="125"/>
    </row>
    <row r="10" spans="1:9" ht="13.9" customHeight="1" x14ac:dyDescent="0.2">
      <c r="A10" s="125"/>
      <c r="B10" s="125"/>
      <c r="C10" s="125"/>
      <c r="D10" s="125"/>
      <c r="E10" s="125" t="s">
        <v>5</v>
      </c>
      <c r="F10" s="125" t="s">
        <v>6</v>
      </c>
    </row>
    <row r="11" spans="1:9" ht="13.9" customHeight="1" x14ac:dyDescent="0.2">
      <c r="A11" s="125"/>
      <c r="B11" s="125"/>
      <c r="C11" s="125"/>
      <c r="D11" s="125"/>
      <c r="E11" s="125"/>
      <c r="F11" s="125"/>
    </row>
    <row r="12" spans="1:9" ht="13.9" customHeight="1" x14ac:dyDescent="0.2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</row>
    <row r="13" spans="1:9" x14ac:dyDescent="0.2">
      <c r="A13" s="134" t="s">
        <v>154</v>
      </c>
      <c r="B13" s="135"/>
      <c r="C13" s="135"/>
      <c r="D13" s="135"/>
      <c r="E13" s="135"/>
      <c r="F13" s="136"/>
    </row>
    <row r="14" spans="1:9" x14ac:dyDescent="0.2">
      <c r="A14" s="96">
        <v>200000</v>
      </c>
      <c r="B14" s="97" t="s">
        <v>155</v>
      </c>
      <c r="C14" s="98">
        <f>D14+E14</f>
        <v>0</v>
      </c>
      <c r="D14" s="98">
        <v>-954510</v>
      </c>
      <c r="E14" s="98">
        <v>954510</v>
      </c>
      <c r="F14" s="98">
        <v>954510</v>
      </c>
    </row>
    <row r="15" spans="1:9" ht="25.5" x14ac:dyDescent="0.2">
      <c r="A15" s="96">
        <v>208000</v>
      </c>
      <c r="B15" s="97" t="s">
        <v>156</v>
      </c>
      <c r="C15" s="98">
        <f>D15+E15</f>
        <v>0</v>
      </c>
      <c r="D15" s="98">
        <v>-954510</v>
      </c>
      <c r="E15" s="98">
        <v>954510</v>
      </c>
      <c r="F15" s="98">
        <v>954510</v>
      </c>
    </row>
    <row r="16" spans="1:9" ht="38.25" x14ac:dyDescent="0.2">
      <c r="A16" s="42">
        <v>208400</v>
      </c>
      <c r="B16" s="43" t="s">
        <v>193</v>
      </c>
      <c r="C16" s="44">
        <f>D16+E16</f>
        <v>0</v>
      </c>
      <c r="D16" s="44">
        <v>-954510</v>
      </c>
      <c r="E16" s="44">
        <v>954510</v>
      </c>
      <c r="F16" s="44">
        <v>954510</v>
      </c>
    </row>
    <row r="17" spans="1:6" ht="21" customHeight="1" x14ac:dyDescent="0.2">
      <c r="A17" s="2" t="s">
        <v>8</v>
      </c>
      <c r="B17" s="97" t="s">
        <v>157</v>
      </c>
      <c r="C17" s="98">
        <f>D17+E17</f>
        <v>0</v>
      </c>
      <c r="D17" s="98">
        <v>-954510</v>
      </c>
      <c r="E17" s="98">
        <v>954510</v>
      </c>
      <c r="F17" s="98">
        <v>954510</v>
      </c>
    </row>
    <row r="18" spans="1:6" x14ac:dyDescent="0.2">
      <c r="A18" s="134" t="s">
        <v>158</v>
      </c>
      <c r="B18" s="135"/>
      <c r="C18" s="135"/>
      <c r="D18" s="135"/>
      <c r="E18" s="135"/>
      <c r="F18" s="136"/>
    </row>
    <row r="19" spans="1:6" x14ac:dyDescent="0.2">
      <c r="A19" s="96">
        <v>600000</v>
      </c>
      <c r="B19" s="97" t="s">
        <v>159</v>
      </c>
      <c r="C19" s="98">
        <f>D19+E19</f>
        <v>0</v>
      </c>
      <c r="D19" s="98">
        <v>-954510</v>
      </c>
      <c r="E19" s="98">
        <v>954510</v>
      </c>
      <c r="F19" s="98">
        <v>954510</v>
      </c>
    </row>
    <row r="20" spans="1:6" x14ac:dyDescent="0.2">
      <c r="A20" s="96">
        <v>602000</v>
      </c>
      <c r="B20" s="97" t="s">
        <v>160</v>
      </c>
      <c r="C20" s="98">
        <f>D20+E20</f>
        <v>0</v>
      </c>
      <c r="D20" s="98">
        <v>-954510</v>
      </c>
      <c r="E20" s="98">
        <v>954510</v>
      </c>
      <c r="F20" s="98">
        <v>954510</v>
      </c>
    </row>
    <row r="21" spans="1:6" ht="38.25" x14ac:dyDescent="0.2">
      <c r="A21" s="42">
        <v>602400</v>
      </c>
      <c r="B21" s="43" t="s">
        <v>193</v>
      </c>
      <c r="C21" s="44">
        <f>D21+E21</f>
        <v>0</v>
      </c>
      <c r="D21" s="44">
        <v>-954510</v>
      </c>
      <c r="E21" s="44">
        <v>954510</v>
      </c>
      <c r="F21" s="44">
        <v>954510</v>
      </c>
    </row>
    <row r="22" spans="1:6" x14ac:dyDescent="0.2">
      <c r="A22" s="2" t="s">
        <v>8</v>
      </c>
      <c r="B22" s="97" t="s">
        <v>157</v>
      </c>
      <c r="C22" s="98">
        <f>D22+E22</f>
        <v>0</v>
      </c>
      <c r="D22" s="98">
        <v>-954510</v>
      </c>
      <c r="E22" s="98">
        <v>954510</v>
      </c>
      <c r="F22" s="98">
        <v>954510</v>
      </c>
    </row>
  </sheetData>
  <mergeCells count="16">
    <mergeCell ref="A6:F6"/>
    <mergeCell ref="A18:F18"/>
    <mergeCell ref="C1:G1"/>
    <mergeCell ref="C2:F2"/>
    <mergeCell ref="C3:F3"/>
    <mergeCell ref="E4:I4"/>
    <mergeCell ref="A5:F5"/>
    <mergeCell ref="A13:F13"/>
    <mergeCell ref="A7:B7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topLeftCell="A7" zoomScale="80" zoomScaleNormal="100" zoomScaleSheetLayoutView="80" workbookViewId="0">
      <selection activeCell="A18" sqref="A18:D18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5" customFormat="1" ht="37.5" customHeight="1" x14ac:dyDescent="0.3">
      <c r="H1" s="46"/>
      <c r="L1" s="143" t="s">
        <v>139</v>
      </c>
      <c r="M1" s="143"/>
      <c r="N1" s="143"/>
      <c r="O1" s="143"/>
      <c r="P1" s="143"/>
    </row>
    <row r="2" spans="1:16" s="45" customFormat="1" ht="16.149999999999999" customHeight="1" x14ac:dyDescent="0.3">
      <c r="H2" s="47"/>
      <c r="I2" s="47"/>
      <c r="L2" s="143" t="s">
        <v>25</v>
      </c>
      <c r="M2" s="143"/>
      <c r="N2" s="143"/>
      <c r="O2" s="143"/>
      <c r="P2" s="67"/>
    </row>
    <row r="3" spans="1:16" s="45" customFormat="1" ht="27.6" customHeight="1" x14ac:dyDescent="0.3">
      <c r="H3" s="47"/>
      <c r="I3" s="47"/>
      <c r="L3" s="144" t="s">
        <v>212</v>
      </c>
      <c r="M3" s="144"/>
      <c r="N3" s="144"/>
      <c r="O3" s="144"/>
      <c r="P3" s="67"/>
    </row>
    <row r="4" spans="1:16" s="45" customFormat="1" ht="6" customHeight="1" x14ac:dyDescent="0.3">
      <c r="C4" s="48"/>
      <c r="D4" s="48"/>
      <c r="E4" s="131"/>
      <c r="F4" s="131"/>
      <c r="G4" s="131"/>
      <c r="H4" s="131"/>
      <c r="I4" s="131"/>
    </row>
    <row r="5" spans="1:16" s="45" customFormat="1" ht="18.600000000000001" customHeight="1" x14ac:dyDescent="0.3">
      <c r="A5" s="132" t="s">
        <v>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s="49" customFormat="1" ht="39.6" customHeight="1" x14ac:dyDescent="0.3">
      <c r="A6" s="127" t="s">
        <v>50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s="49" customFormat="1" ht="48.75" customHeight="1" x14ac:dyDescent="0.3">
      <c r="A7" s="128" t="s">
        <v>9</v>
      </c>
      <c r="B7" s="128"/>
      <c r="E7" s="50"/>
      <c r="F7" s="50"/>
      <c r="G7" s="50"/>
      <c r="H7" s="50"/>
      <c r="I7" s="50"/>
    </row>
    <row r="8" spans="1:16" s="49" customFormat="1" ht="27" customHeight="1" x14ac:dyDescent="0.3">
      <c r="A8" s="51" t="s">
        <v>10</v>
      </c>
      <c r="B8" s="51"/>
      <c r="E8" s="65"/>
      <c r="G8" s="48"/>
    </row>
    <row r="10" spans="1:16" ht="15.75" x14ac:dyDescent="0.25">
      <c r="P10" s="52" t="s">
        <v>27</v>
      </c>
    </row>
    <row r="11" spans="1:16" ht="13.9" customHeight="1" x14ac:dyDescent="0.2">
      <c r="A11" s="142" t="s">
        <v>11</v>
      </c>
      <c r="B11" s="142" t="s">
        <v>12</v>
      </c>
      <c r="C11" s="142" t="s">
        <v>13</v>
      </c>
      <c r="D11" s="125" t="s">
        <v>14</v>
      </c>
      <c r="E11" s="125" t="s">
        <v>3</v>
      </c>
      <c r="F11" s="125"/>
      <c r="G11" s="125"/>
      <c r="H11" s="125"/>
      <c r="I11" s="125"/>
      <c r="J11" s="125" t="s">
        <v>4</v>
      </c>
      <c r="K11" s="125"/>
      <c r="L11" s="125"/>
      <c r="M11" s="125"/>
      <c r="N11" s="125"/>
      <c r="O11" s="125"/>
      <c r="P11" s="125" t="s">
        <v>15</v>
      </c>
    </row>
    <row r="12" spans="1:16" ht="13.9" customHeight="1" x14ac:dyDescent="0.2">
      <c r="A12" s="125"/>
      <c r="B12" s="125"/>
      <c r="C12" s="125"/>
      <c r="D12" s="125"/>
      <c r="E12" s="125" t="s">
        <v>5</v>
      </c>
      <c r="F12" s="125" t="s">
        <v>16</v>
      </c>
      <c r="G12" s="125" t="s">
        <v>17</v>
      </c>
      <c r="H12" s="125"/>
      <c r="I12" s="125" t="s">
        <v>18</v>
      </c>
      <c r="J12" s="125" t="s">
        <v>5</v>
      </c>
      <c r="K12" s="125" t="s">
        <v>6</v>
      </c>
      <c r="L12" s="125" t="s">
        <v>16</v>
      </c>
      <c r="M12" s="125" t="s">
        <v>17</v>
      </c>
      <c r="N12" s="125"/>
      <c r="O12" s="125" t="s">
        <v>18</v>
      </c>
      <c r="P12" s="125"/>
    </row>
    <row r="13" spans="1:16" ht="13.9" customHeight="1" x14ac:dyDescent="0.2">
      <c r="A13" s="125"/>
      <c r="B13" s="125"/>
      <c r="C13" s="125"/>
      <c r="D13" s="125"/>
      <c r="E13" s="125"/>
      <c r="F13" s="125"/>
      <c r="G13" s="125" t="s">
        <v>19</v>
      </c>
      <c r="H13" s="125" t="s">
        <v>20</v>
      </c>
      <c r="I13" s="125"/>
      <c r="J13" s="125"/>
      <c r="K13" s="125"/>
      <c r="L13" s="125"/>
      <c r="M13" s="125" t="s">
        <v>19</v>
      </c>
      <c r="N13" s="125" t="s">
        <v>20</v>
      </c>
      <c r="O13" s="125"/>
      <c r="P13" s="125"/>
    </row>
    <row r="14" spans="1:16" ht="44.25" customHeight="1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6" x14ac:dyDescent="0.2">
      <c r="A15" s="94">
        <v>1</v>
      </c>
      <c r="B15" s="94">
        <v>2</v>
      </c>
      <c r="C15" s="94">
        <v>3</v>
      </c>
      <c r="D15" s="94">
        <v>4</v>
      </c>
      <c r="E15" s="94">
        <v>5</v>
      </c>
      <c r="F15" s="94">
        <v>6</v>
      </c>
      <c r="G15" s="94">
        <v>7</v>
      </c>
      <c r="H15" s="94">
        <v>8</v>
      </c>
      <c r="I15" s="94">
        <v>9</v>
      </c>
      <c r="J15" s="94">
        <v>10</v>
      </c>
      <c r="K15" s="94">
        <v>11</v>
      </c>
      <c r="L15" s="94">
        <v>12</v>
      </c>
      <c r="M15" s="94">
        <v>13</v>
      </c>
      <c r="N15" s="94">
        <v>14</v>
      </c>
      <c r="O15" s="94">
        <v>15</v>
      </c>
      <c r="P15" s="94">
        <v>16</v>
      </c>
    </row>
    <row r="16" spans="1:16" x14ac:dyDescent="0.2">
      <c r="A16" s="106" t="s">
        <v>63</v>
      </c>
      <c r="B16" s="107"/>
      <c r="C16" s="108"/>
      <c r="D16" s="109" t="s">
        <v>64</v>
      </c>
      <c r="E16" s="110">
        <v>320494</v>
      </c>
      <c r="F16" s="110">
        <v>138300</v>
      </c>
      <c r="G16" s="110">
        <v>0</v>
      </c>
      <c r="H16" s="110">
        <v>140000</v>
      </c>
      <c r="I16" s="110">
        <v>182194</v>
      </c>
      <c r="J16" s="110">
        <v>249110</v>
      </c>
      <c r="K16" s="110">
        <v>249110</v>
      </c>
      <c r="L16" s="110">
        <v>0</v>
      </c>
      <c r="M16" s="110">
        <v>0</v>
      </c>
      <c r="N16" s="110">
        <v>0</v>
      </c>
      <c r="O16" s="110">
        <v>249110</v>
      </c>
      <c r="P16" s="110">
        <f t="shared" ref="P16:P50" si="0">E16+J16</f>
        <v>569604</v>
      </c>
    </row>
    <row r="17" spans="1:16" x14ac:dyDescent="0.2">
      <c r="A17" s="106" t="s">
        <v>65</v>
      </c>
      <c r="B17" s="107"/>
      <c r="C17" s="108"/>
      <c r="D17" s="109" t="s">
        <v>64</v>
      </c>
      <c r="E17" s="110">
        <v>320494</v>
      </c>
      <c r="F17" s="110">
        <v>138300</v>
      </c>
      <c r="G17" s="110">
        <v>0</v>
      </c>
      <c r="H17" s="110">
        <v>140000</v>
      </c>
      <c r="I17" s="110">
        <v>182194</v>
      </c>
      <c r="J17" s="110">
        <v>249110</v>
      </c>
      <c r="K17" s="110">
        <v>249110</v>
      </c>
      <c r="L17" s="110">
        <v>0</v>
      </c>
      <c r="M17" s="110">
        <v>0</v>
      </c>
      <c r="N17" s="110">
        <v>0</v>
      </c>
      <c r="O17" s="110">
        <v>249110</v>
      </c>
      <c r="P17" s="110">
        <f t="shared" si="0"/>
        <v>569604</v>
      </c>
    </row>
    <row r="18" spans="1:16" ht="76.150000000000006" customHeight="1" x14ac:dyDescent="0.2">
      <c r="A18" s="54" t="s">
        <v>161</v>
      </c>
      <c r="B18" s="54" t="s">
        <v>162</v>
      </c>
      <c r="C18" s="55" t="s">
        <v>66</v>
      </c>
      <c r="D18" s="56" t="s">
        <v>163</v>
      </c>
      <c r="E18" s="56">
        <v>42000</v>
      </c>
      <c r="F18" s="56">
        <v>42000</v>
      </c>
      <c r="G18" s="56">
        <v>0</v>
      </c>
      <c r="H18" s="56">
        <v>0</v>
      </c>
      <c r="I18" s="56">
        <v>0</v>
      </c>
      <c r="J18" s="56">
        <v>340000</v>
      </c>
      <c r="K18" s="56">
        <v>340000</v>
      </c>
      <c r="L18" s="56">
        <v>0</v>
      </c>
      <c r="M18" s="56">
        <v>0</v>
      </c>
      <c r="N18" s="56">
        <v>0</v>
      </c>
      <c r="O18" s="56">
        <v>340000</v>
      </c>
      <c r="P18" s="56">
        <f t="shared" si="0"/>
        <v>382000</v>
      </c>
    </row>
    <row r="19" spans="1:16" x14ac:dyDescent="0.2">
      <c r="A19" s="54" t="s">
        <v>164</v>
      </c>
      <c r="B19" s="54" t="s">
        <v>67</v>
      </c>
      <c r="C19" s="55" t="s">
        <v>165</v>
      </c>
      <c r="D19" s="56" t="s">
        <v>166</v>
      </c>
      <c r="E19" s="56">
        <v>26000</v>
      </c>
      <c r="F19" s="56">
        <v>26000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f t="shared" si="0"/>
        <v>26000</v>
      </c>
    </row>
    <row r="20" spans="1:16" ht="55.15" customHeight="1" x14ac:dyDescent="0.2">
      <c r="A20" s="54" t="s">
        <v>194</v>
      </c>
      <c r="B20" s="54" t="s">
        <v>195</v>
      </c>
      <c r="C20" s="55" t="s">
        <v>70</v>
      </c>
      <c r="D20" s="56" t="s">
        <v>196</v>
      </c>
      <c r="E20" s="56">
        <v>300</v>
      </c>
      <c r="F20" s="56">
        <v>300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f t="shared" si="0"/>
        <v>300</v>
      </c>
    </row>
    <row r="21" spans="1:16" ht="57" customHeight="1" x14ac:dyDescent="0.2">
      <c r="A21" s="54" t="s">
        <v>68</v>
      </c>
      <c r="B21" s="54" t="s">
        <v>69</v>
      </c>
      <c r="C21" s="55" t="s">
        <v>70</v>
      </c>
      <c r="D21" s="56" t="s">
        <v>71</v>
      </c>
      <c r="E21" s="56">
        <v>15000</v>
      </c>
      <c r="F21" s="56">
        <v>15000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f t="shared" si="0"/>
        <v>15000</v>
      </c>
    </row>
    <row r="22" spans="1:16" ht="88.9" customHeight="1" x14ac:dyDescent="0.2">
      <c r="A22" s="54" t="s">
        <v>72</v>
      </c>
      <c r="B22" s="54" t="s">
        <v>73</v>
      </c>
      <c r="C22" s="55" t="s">
        <v>74</v>
      </c>
      <c r="D22" s="56" t="s">
        <v>75</v>
      </c>
      <c r="E22" s="56">
        <v>-45000</v>
      </c>
      <c r="F22" s="56">
        <v>-45000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f t="shared" si="0"/>
        <v>-45000</v>
      </c>
    </row>
    <row r="23" spans="1:16" ht="93" customHeight="1" x14ac:dyDescent="0.2">
      <c r="A23" s="54" t="s">
        <v>77</v>
      </c>
      <c r="B23" s="54" t="s">
        <v>78</v>
      </c>
      <c r="C23" s="55" t="s">
        <v>76</v>
      </c>
      <c r="D23" s="56" t="s">
        <v>79</v>
      </c>
      <c r="E23" s="56">
        <v>50000</v>
      </c>
      <c r="F23" s="56">
        <v>50000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f t="shared" si="0"/>
        <v>50000</v>
      </c>
    </row>
    <row r="24" spans="1:16" ht="82.15" customHeight="1" x14ac:dyDescent="0.2">
      <c r="A24" s="54" t="s">
        <v>80</v>
      </c>
      <c r="B24" s="54" t="s">
        <v>81</v>
      </c>
      <c r="C24" s="55" t="s">
        <v>82</v>
      </c>
      <c r="D24" s="56" t="s">
        <v>83</v>
      </c>
      <c r="E24" s="56">
        <v>182194</v>
      </c>
      <c r="F24" s="56">
        <v>0</v>
      </c>
      <c r="G24" s="56">
        <v>0</v>
      </c>
      <c r="H24" s="56">
        <v>0</v>
      </c>
      <c r="I24" s="56">
        <v>182194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f t="shared" si="0"/>
        <v>182194</v>
      </c>
    </row>
    <row r="25" spans="1:16" x14ac:dyDescent="0.2">
      <c r="A25" s="54" t="s">
        <v>84</v>
      </c>
      <c r="B25" s="54" t="s">
        <v>85</v>
      </c>
      <c r="C25" s="55" t="s">
        <v>82</v>
      </c>
      <c r="D25" s="56" t="s">
        <v>86</v>
      </c>
      <c r="E25" s="56">
        <v>140000</v>
      </c>
      <c r="F25" s="56">
        <v>140000</v>
      </c>
      <c r="G25" s="56">
        <v>0</v>
      </c>
      <c r="H25" s="56">
        <v>140000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f t="shared" si="0"/>
        <v>140000</v>
      </c>
    </row>
    <row r="26" spans="1:16" x14ac:dyDescent="0.2">
      <c r="A26" s="54" t="s">
        <v>167</v>
      </c>
      <c r="B26" s="54" t="s">
        <v>168</v>
      </c>
      <c r="C26" s="55" t="s">
        <v>82</v>
      </c>
      <c r="D26" s="56" t="s">
        <v>169</v>
      </c>
      <c r="E26" s="56">
        <v>-10000</v>
      </c>
      <c r="F26" s="56">
        <v>-10000</v>
      </c>
      <c r="G26" s="56">
        <v>0</v>
      </c>
      <c r="H26" s="56">
        <v>0</v>
      </c>
      <c r="I26" s="56">
        <v>0</v>
      </c>
      <c r="J26" s="56">
        <v>-135890</v>
      </c>
      <c r="K26" s="56">
        <v>-135890</v>
      </c>
      <c r="L26" s="56">
        <v>0</v>
      </c>
      <c r="M26" s="56">
        <v>0</v>
      </c>
      <c r="N26" s="56">
        <v>0</v>
      </c>
      <c r="O26" s="56">
        <v>-135890</v>
      </c>
      <c r="P26" s="56">
        <f t="shared" si="0"/>
        <v>-145890</v>
      </c>
    </row>
    <row r="27" spans="1:16" ht="25.5" x14ac:dyDescent="0.2">
      <c r="A27" s="54" t="s">
        <v>197</v>
      </c>
      <c r="B27" s="54" t="s">
        <v>198</v>
      </c>
      <c r="C27" s="55" t="s">
        <v>199</v>
      </c>
      <c r="D27" s="56" t="s">
        <v>200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45000</v>
      </c>
      <c r="K27" s="56">
        <v>45000</v>
      </c>
      <c r="L27" s="56">
        <v>0</v>
      </c>
      <c r="M27" s="56">
        <v>0</v>
      </c>
      <c r="N27" s="56">
        <v>0</v>
      </c>
      <c r="O27" s="56">
        <v>45000</v>
      </c>
      <c r="P27" s="56">
        <f t="shared" si="0"/>
        <v>45000</v>
      </c>
    </row>
    <row r="28" spans="1:16" ht="25.5" x14ac:dyDescent="0.2">
      <c r="A28" s="54" t="s">
        <v>201</v>
      </c>
      <c r="B28" s="54" t="s">
        <v>202</v>
      </c>
      <c r="C28" s="55" t="s">
        <v>199</v>
      </c>
      <c r="D28" s="56" t="s">
        <v>203</v>
      </c>
      <c r="E28" s="56">
        <v>10000</v>
      </c>
      <c r="F28" s="56">
        <v>10000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f t="shared" si="0"/>
        <v>10000</v>
      </c>
    </row>
    <row r="29" spans="1:16" ht="38.25" x14ac:dyDescent="0.2">
      <c r="A29" s="54" t="s">
        <v>170</v>
      </c>
      <c r="B29" s="54" t="s">
        <v>171</v>
      </c>
      <c r="C29" s="55" t="s">
        <v>172</v>
      </c>
      <c r="D29" s="56" t="s">
        <v>173</v>
      </c>
      <c r="E29" s="56">
        <v>-100000</v>
      </c>
      <c r="F29" s="56">
        <v>-100000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f t="shared" si="0"/>
        <v>-100000</v>
      </c>
    </row>
    <row r="30" spans="1:16" ht="25.5" x14ac:dyDescent="0.2">
      <c r="A30" s="54" t="s">
        <v>204</v>
      </c>
      <c r="B30" s="54" t="s">
        <v>205</v>
      </c>
      <c r="C30" s="55" t="s">
        <v>87</v>
      </c>
      <c r="D30" s="56" t="s">
        <v>206</v>
      </c>
      <c r="E30" s="56">
        <v>10000</v>
      </c>
      <c r="F30" s="56">
        <v>10000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f t="shared" si="0"/>
        <v>10000</v>
      </c>
    </row>
    <row r="31" spans="1:16" ht="25.5" x14ac:dyDescent="0.2">
      <c r="A31" s="106" t="s">
        <v>21</v>
      </c>
      <c r="B31" s="107"/>
      <c r="C31" s="108"/>
      <c r="D31" s="109" t="s">
        <v>22</v>
      </c>
      <c r="E31" s="110">
        <v>525950</v>
      </c>
      <c r="F31" s="110">
        <v>525950</v>
      </c>
      <c r="G31" s="110">
        <v>-84390</v>
      </c>
      <c r="H31" s="110">
        <v>8500</v>
      </c>
      <c r="I31" s="110">
        <v>0</v>
      </c>
      <c r="J31" s="110">
        <v>25400</v>
      </c>
      <c r="K31" s="110">
        <v>25400</v>
      </c>
      <c r="L31" s="110">
        <v>0</v>
      </c>
      <c r="M31" s="110">
        <v>0</v>
      </c>
      <c r="N31" s="110">
        <v>0</v>
      </c>
      <c r="O31" s="110">
        <v>25400</v>
      </c>
      <c r="P31" s="110">
        <f t="shared" si="0"/>
        <v>551350</v>
      </c>
    </row>
    <row r="32" spans="1:16" ht="25.5" x14ac:dyDescent="0.2">
      <c r="A32" s="106" t="s">
        <v>23</v>
      </c>
      <c r="B32" s="107"/>
      <c r="C32" s="108"/>
      <c r="D32" s="109" t="s">
        <v>22</v>
      </c>
      <c r="E32" s="110">
        <v>525950</v>
      </c>
      <c r="F32" s="110">
        <v>525950</v>
      </c>
      <c r="G32" s="110">
        <v>-84390</v>
      </c>
      <c r="H32" s="110">
        <v>8500</v>
      </c>
      <c r="I32" s="110">
        <v>0</v>
      </c>
      <c r="J32" s="110">
        <v>25400</v>
      </c>
      <c r="K32" s="110">
        <v>25400</v>
      </c>
      <c r="L32" s="110">
        <v>0</v>
      </c>
      <c r="M32" s="110">
        <v>0</v>
      </c>
      <c r="N32" s="110">
        <v>0</v>
      </c>
      <c r="O32" s="110">
        <v>25400</v>
      </c>
      <c r="P32" s="110">
        <f t="shared" si="0"/>
        <v>551350</v>
      </c>
    </row>
    <row r="33" spans="1:16" ht="38.25" x14ac:dyDescent="0.2">
      <c r="A33" s="54" t="s">
        <v>207</v>
      </c>
      <c r="B33" s="54" t="s">
        <v>88</v>
      </c>
      <c r="C33" s="55" t="s">
        <v>66</v>
      </c>
      <c r="D33" s="56" t="s">
        <v>89</v>
      </c>
      <c r="E33" s="56">
        <v>122000</v>
      </c>
      <c r="F33" s="56">
        <v>122000</v>
      </c>
      <c r="G33" s="56">
        <v>100000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f t="shared" si="0"/>
        <v>122000</v>
      </c>
    </row>
    <row r="34" spans="1:16" x14ac:dyDescent="0.2">
      <c r="A34" s="54" t="s">
        <v>90</v>
      </c>
      <c r="B34" s="54" t="s">
        <v>74</v>
      </c>
      <c r="C34" s="55" t="s">
        <v>91</v>
      </c>
      <c r="D34" s="56" t="s">
        <v>92</v>
      </c>
      <c r="E34" s="56">
        <v>27450</v>
      </c>
      <c r="F34" s="56">
        <v>27450</v>
      </c>
      <c r="G34" s="56">
        <v>-18390</v>
      </c>
      <c r="H34" s="56">
        <v>0</v>
      </c>
      <c r="I34" s="56">
        <v>0</v>
      </c>
      <c r="J34" s="56">
        <v>-20000</v>
      </c>
      <c r="K34" s="56">
        <v>-20000</v>
      </c>
      <c r="L34" s="56">
        <v>0</v>
      </c>
      <c r="M34" s="56">
        <v>0</v>
      </c>
      <c r="N34" s="56">
        <v>0</v>
      </c>
      <c r="O34" s="56">
        <v>-20000</v>
      </c>
      <c r="P34" s="56">
        <f t="shared" si="0"/>
        <v>7450</v>
      </c>
    </row>
    <row r="35" spans="1:16" ht="38.25" x14ac:dyDescent="0.2">
      <c r="A35" s="54" t="s">
        <v>93</v>
      </c>
      <c r="B35" s="54" t="s">
        <v>94</v>
      </c>
      <c r="C35" s="55" t="s">
        <v>95</v>
      </c>
      <c r="D35" s="56" t="s">
        <v>96</v>
      </c>
      <c r="E35" s="56">
        <v>250900</v>
      </c>
      <c r="F35" s="56">
        <v>250900</v>
      </c>
      <c r="G35" s="56">
        <v>0</v>
      </c>
      <c r="H35" s="56">
        <v>8500</v>
      </c>
      <c r="I35" s="56">
        <v>0</v>
      </c>
      <c r="J35" s="56">
        <v>30000</v>
      </c>
      <c r="K35" s="56">
        <v>30000</v>
      </c>
      <c r="L35" s="56">
        <v>0</v>
      </c>
      <c r="M35" s="56">
        <v>0</v>
      </c>
      <c r="N35" s="56">
        <v>0</v>
      </c>
      <c r="O35" s="56">
        <v>30000</v>
      </c>
      <c r="P35" s="56">
        <f t="shared" si="0"/>
        <v>280900</v>
      </c>
    </row>
    <row r="36" spans="1:16" ht="38.25" x14ac:dyDescent="0.2">
      <c r="A36" s="54" t="s">
        <v>142</v>
      </c>
      <c r="B36" s="54" t="s">
        <v>70</v>
      </c>
      <c r="C36" s="55" t="s">
        <v>143</v>
      </c>
      <c r="D36" s="56" t="s">
        <v>144</v>
      </c>
      <c r="E36" s="56">
        <v>0</v>
      </c>
      <c r="F36" s="56">
        <v>0</v>
      </c>
      <c r="G36" s="56">
        <v>-5000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f t="shared" si="0"/>
        <v>0</v>
      </c>
    </row>
    <row r="37" spans="1:16" ht="45.6" customHeight="1" x14ac:dyDescent="0.2">
      <c r="A37" s="54" t="s">
        <v>208</v>
      </c>
      <c r="B37" s="54" t="s">
        <v>209</v>
      </c>
      <c r="C37" s="55" t="s">
        <v>143</v>
      </c>
      <c r="D37" s="56" t="s">
        <v>210</v>
      </c>
      <c r="E37" s="56">
        <v>-34000</v>
      </c>
      <c r="F37" s="56">
        <v>-34000</v>
      </c>
      <c r="G37" s="56">
        <v>-31000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f t="shared" si="0"/>
        <v>-34000</v>
      </c>
    </row>
    <row r="38" spans="1:16" ht="25.5" x14ac:dyDescent="0.2">
      <c r="A38" s="54" t="s">
        <v>97</v>
      </c>
      <c r="B38" s="54" t="s">
        <v>98</v>
      </c>
      <c r="C38" s="55" t="s">
        <v>43</v>
      </c>
      <c r="D38" s="56" t="s">
        <v>99</v>
      </c>
      <c r="E38" s="56">
        <v>-152000</v>
      </c>
      <c r="F38" s="56">
        <v>-152000</v>
      </c>
      <c r="G38" s="56">
        <v>-130000</v>
      </c>
      <c r="H38" s="56">
        <v>0</v>
      </c>
      <c r="I38" s="56">
        <v>0</v>
      </c>
      <c r="J38" s="56">
        <v>30000</v>
      </c>
      <c r="K38" s="56">
        <v>30000</v>
      </c>
      <c r="L38" s="56">
        <v>0</v>
      </c>
      <c r="M38" s="56">
        <v>0</v>
      </c>
      <c r="N38" s="56">
        <v>0</v>
      </c>
      <c r="O38" s="56">
        <v>30000</v>
      </c>
      <c r="P38" s="56">
        <f t="shared" si="0"/>
        <v>-122000</v>
      </c>
    </row>
    <row r="39" spans="1:16" x14ac:dyDescent="0.2">
      <c r="A39" s="54" t="s">
        <v>145</v>
      </c>
      <c r="B39" s="54" t="s">
        <v>146</v>
      </c>
      <c r="C39" s="55" t="s">
        <v>43</v>
      </c>
      <c r="D39" s="56" t="s">
        <v>147</v>
      </c>
      <c r="E39" s="56">
        <v>274000</v>
      </c>
      <c r="F39" s="56">
        <v>274000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f t="shared" si="0"/>
        <v>274000</v>
      </c>
    </row>
    <row r="40" spans="1:16" ht="38.25" x14ac:dyDescent="0.2">
      <c r="A40" s="54" t="s">
        <v>100</v>
      </c>
      <c r="B40" s="54" t="s">
        <v>101</v>
      </c>
      <c r="C40" s="55" t="s">
        <v>102</v>
      </c>
      <c r="D40" s="56" t="s">
        <v>103</v>
      </c>
      <c r="E40" s="56">
        <v>37600</v>
      </c>
      <c r="F40" s="56">
        <v>37600</v>
      </c>
      <c r="G40" s="56">
        <v>0</v>
      </c>
      <c r="H40" s="56">
        <v>0</v>
      </c>
      <c r="I40" s="56">
        <v>0</v>
      </c>
      <c r="J40" s="56">
        <v>-14600</v>
      </c>
      <c r="K40" s="56">
        <v>-14600</v>
      </c>
      <c r="L40" s="56">
        <v>0</v>
      </c>
      <c r="M40" s="56">
        <v>0</v>
      </c>
      <c r="N40" s="56">
        <v>0</v>
      </c>
      <c r="O40" s="56">
        <v>-14600</v>
      </c>
      <c r="P40" s="56">
        <f t="shared" si="0"/>
        <v>23000</v>
      </c>
    </row>
    <row r="41" spans="1:16" ht="25.5" x14ac:dyDescent="0.2">
      <c r="A41" s="106" t="s">
        <v>148</v>
      </c>
      <c r="B41" s="107"/>
      <c r="C41" s="108"/>
      <c r="D41" s="109" t="s">
        <v>149</v>
      </c>
      <c r="E41" s="110">
        <v>90000</v>
      </c>
      <c r="F41" s="110">
        <v>90000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f t="shared" si="0"/>
        <v>90000</v>
      </c>
    </row>
    <row r="42" spans="1:16" ht="25.5" x14ac:dyDescent="0.2">
      <c r="A42" s="106" t="s">
        <v>150</v>
      </c>
      <c r="B42" s="107"/>
      <c r="C42" s="108"/>
      <c r="D42" s="109" t="s">
        <v>149</v>
      </c>
      <c r="E42" s="110">
        <v>90000</v>
      </c>
      <c r="F42" s="110">
        <v>90000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f t="shared" si="0"/>
        <v>90000</v>
      </c>
    </row>
    <row r="43" spans="1:16" x14ac:dyDescent="0.2">
      <c r="A43" s="54" t="s">
        <v>211</v>
      </c>
      <c r="B43" s="54" t="s">
        <v>67</v>
      </c>
      <c r="C43" s="55" t="s">
        <v>165</v>
      </c>
      <c r="D43" s="56" t="s">
        <v>166</v>
      </c>
      <c r="E43" s="56">
        <v>90000</v>
      </c>
      <c r="F43" s="56">
        <v>90000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f t="shared" si="0"/>
        <v>90000</v>
      </c>
    </row>
    <row r="44" spans="1:16" ht="25.5" x14ac:dyDescent="0.2">
      <c r="A44" s="106" t="s">
        <v>104</v>
      </c>
      <c r="B44" s="107"/>
      <c r="C44" s="108"/>
      <c r="D44" s="109" t="s">
        <v>133</v>
      </c>
      <c r="E44" s="110">
        <v>1578370.82</v>
      </c>
      <c r="F44" s="110">
        <v>1578370.82</v>
      </c>
      <c r="G44" s="110">
        <v>80455</v>
      </c>
      <c r="H44" s="110">
        <v>0</v>
      </c>
      <c r="I44" s="110">
        <v>0</v>
      </c>
      <c r="J44" s="110">
        <v>510000</v>
      </c>
      <c r="K44" s="110">
        <v>510000</v>
      </c>
      <c r="L44" s="110">
        <v>0</v>
      </c>
      <c r="M44" s="110">
        <v>0</v>
      </c>
      <c r="N44" s="110">
        <v>0</v>
      </c>
      <c r="O44" s="110">
        <v>510000</v>
      </c>
      <c r="P44" s="110">
        <f t="shared" si="0"/>
        <v>2088370.82</v>
      </c>
    </row>
    <row r="45" spans="1:16" ht="25.5" x14ac:dyDescent="0.2">
      <c r="A45" s="106" t="s">
        <v>105</v>
      </c>
      <c r="B45" s="107"/>
      <c r="C45" s="108"/>
      <c r="D45" s="109" t="s">
        <v>133</v>
      </c>
      <c r="E45" s="110">
        <v>1578370.82</v>
      </c>
      <c r="F45" s="110">
        <v>1578370.82</v>
      </c>
      <c r="G45" s="110">
        <v>80455</v>
      </c>
      <c r="H45" s="110">
        <v>0</v>
      </c>
      <c r="I45" s="110">
        <v>0</v>
      </c>
      <c r="J45" s="110">
        <v>510000</v>
      </c>
      <c r="K45" s="110">
        <v>510000</v>
      </c>
      <c r="L45" s="110">
        <v>0</v>
      </c>
      <c r="M45" s="110">
        <v>0</v>
      </c>
      <c r="N45" s="110">
        <v>0</v>
      </c>
      <c r="O45" s="110">
        <v>510000</v>
      </c>
      <c r="P45" s="110">
        <f t="shared" si="0"/>
        <v>2088370.82</v>
      </c>
    </row>
    <row r="46" spans="1:16" ht="38.25" x14ac:dyDescent="0.2">
      <c r="A46" s="54" t="s">
        <v>106</v>
      </c>
      <c r="B46" s="54" t="s">
        <v>88</v>
      </c>
      <c r="C46" s="55" t="s">
        <v>66</v>
      </c>
      <c r="D46" s="56" t="s">
        <v>89</v>
      </c>
      <c r="E46" s="56">
        <v>98160</v>
      </c>
      <c r="F46" s="56">
        <v>98160</v>
      </c>
      <c r="G46" s="56">
        <v>80455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f t="shared" si="0"/>
        <v>98160</v>
      </c>
    </row>
    <row r="47" spans="1:16" ht="38.25" x14ac:dyDescent="0.2">
      <c r="A47" s="54" t="s">
        <v>107</v>
      </c>
      <c r="B47" s="54" t="s">
        <v>108</v>
      </c>
      <c r="C47" s="55" t="s">
        <v>67</v>
      </c>
      <c r="D47" s="56" t="s">
        <v>109</v>
      </c>
      <c r="E47" s="56">
        <v>92210.82</v>
      </c>
      <c r="F47" s="56">
        <v>92210.82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f t="shared" si="0"/>
        <v>92210.82</v>
      </c>
    </row>
    <row r="48" spans="1:16" x14ac:dyDescent="0.2">
      <c r="A48" s="54" t="s">
        <v>174</v>
      </c>
      <c r="B48" s="54" t="s">
        <v>175</v>
      </c>
      <c r="C48" s="55" t="s">
        <v>67</v>
      </c>
      <c r="D48" s="56" t="s">
        <v>176</v>
      </c>
      <c r="E48" s="56">
        <v>300000</v>
      </c>
      <c r="F48" s="56">
        <v>300000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f t="shared" si="0"/>
        <v>300000</v>
      </c>
    </row>
    <row r="49" spans="1:16" ht="38.25" x14ac:dyDescent="0.2">
      <c r="A49" s="54" t="s">
        <v>110</v>
      </c>
      <c r="B49" s="54" t="s">
        <v>111</v>
      </c>
      <c r="C49" s="55" t="s">
        <v>67</v>
      </c>
      <c r="D49" s="56" t="s">
        <v>112</v>
      </c>
      <c r="E49" s="56">
        <v>1088000</v>
      </c>
      <c r="F49" s="56">
        <v>1088000</v>
      </c>
      <c r="G49" s="56">
        <v>0</v>
      </c>
      <c r="H49" s="56">
        <v>0</v>
      </c>
      <c r="I49" s="56">
        <v>0</v>
      </c>
      <c r="J49" s="56">
        <v>510000</v>
      </c>
      <c r="K49" s="56">
        <v>510000</v>
      </c>
      <c r="L49" s="56">
        <v>0</v>
      </c>
      <c r="M49" s="56">
        <v>0</v>
      </c>
      <c r="N49" s="56">
        <v>0</v>
      </c>
      <c r="O49" s="56">
        <v>510000</v>
      </c>
      <c r="P49" s="56">
        <f t="shared" si="0"/>
        <v>1598000</v>
      </c>
    </row>
    <row r="50" spans="1:16" x14ac:dyDescent="0.2">
      <c r="A50" s="107" t="s">
        <v>8</v>
      </c>
      <c r="B50" s="106" t="s">
        <v>8</v>
      </c>
      <c r="C50" s="108" t="s">
        <v>8</v>
      </c>
      <c r="D50" s="109" t="s">
        <v>24</v>
      </c>
      <c r="E50" s="110">
        <v>2514814.8199999998</v>
      </c>
      <c r="F50" s="110">
        <v>2332620.8199999998</v>
      </c>
      <c r="G50" s="110">
        <v>-3935</v>
      </c>
      <c r="H50" s="110">
        <v>148500</v>
      </c>
      <c r="I50" s="110">
        <v>182194</v>
      </c>
      <c r="J50" s="110">
        <v>784510</v>
      </c>
      <c r="K50" s="110">
        <v>784510</v>
      </c>
      <c r="L50" s="110">
        <v>0</v>
      </c>
      <c r="M50" s="110">
        <v>0</v>
      </c>
      <c r="N50" s="110">
        <v>0</v>
      </c>
      <c r="O50" s="110">
        <v>784510</v>
      </c>
      <c r="P50" s="110">
        <f t="shared" si="0"/>
        <v>3299324.82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24" zoomScale="80" zoomScaleNormal="80" zoomScaleSheetLayoutView="80" workbookViewId="0">
      <selection activeCell="A13" sqref="A13:D13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65" t="s">
        <v>137</v>
      </c>
      <c r="D1" s="165"/>
      <c r="H1" s="4"/>
      <c r="L1" s="166"/>
      <c r="M1" s="166"/>
      <c r="N1" s="166"/>
      <c r="O1" s="166"/>
      <c r="P1" s="166"/>
    </row>
    <row r="2" spans="1:16" s="3" customFormat="1" ht="111" customHeight="1" x14ac:dyDescent="0.3">
      <c r="D2" s="9" t="s">
        <v>218</v>
      </c>
      <c r="H2" s="5"/>
      <c r="I2" s="5"/>
      <c r="L2" s="166"/>
      <c r="M2" s="166"/>
      <c r="N2" s="166"/>
      <c r="O2" s="166"/>
      <c r="P2" s="8"/>
    </row>
    <row r="3" spans="1:16" s="3" customFormat="1" ht="50.25" customHeight="1" x14ac:dyDescent="0.3">
      <c r="A3" s="140" t="s">
        <v>26</v>
      </c>
      <c r="B3" s="140"/>
      <c r="C3" s="140"/>
      <c r="D3" s="14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7" customFormat="1" ht="39.6" customHeight="1" x14ac:dyDescent="0.3">
      <c r="A4" s="133" t="s">
        <v>49</v>
      </c>
      <c r="B4" s="133"/>
      <c r="C4" s="133"/>
      <c r="D4" s="13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">
      <c r="A5" s="12"/>
      <c r="C5" s="163"/>
      <c r="D5" s="164"/>
    </row>
    <row r="6" spans="1:16" x14ac:dyDescent="0.2">
      <c r="A6" s="151"/>
      <c r="B6" s="152"/>
      <c r="C6" s="152"/>
      <c r="D6" s="152"/>
    </row>
    <row r="7" spans="1:16" x14ac:dyDescent="0.2">
      <c r="A7" s="153" t="s">
        <v>9</v>
      </c>
      <c r="B7" s="154"/>
      <c r="C7" s="154"/>
      <c r="D7" s="154"/>
    </row>
    <row r="8" spans="1:16" x14ac:dyDescent="0.2">
      <c r="A8" s="154" t="s">
        <v>10</v>
      </c>
      <c r="B8" s="154"/>
      <c r="C8" s="154"/>
      <c r="D8" s="154"/>
    </row>
    <row r="9" spans="1:16" ht="22.15" customHeight="1" x14ac:dyDescent="0.25">
      <c r="A9" s="13" t="s">
        <v>28</v>
      </c>
    </row>
    <row r="10" spans="1:16" x14ac:dyDescent="0.2">
      <c r="D10" s="14" t="s">
        <v>27</v>
      </c>
    </row>
    <row r="11" spans="1:16" ht="38.25" x14ac:dyDescent="0.2">
      <c r="A11" s="15" t="s">
        <v>29</v>
      </c>
      <c r="B11" s="155" t="s">
        <v>30</v>
      </c>
      <c r="C11" s="156"/>
      <c r="D11" s="16" t="s">
        <v>2</v>
      </c>
    </row>
    <row r="12" spans="1:16" x14ac:dyDescent="0.2">
      <c r="A12" s="17">
        <v>1</v>
      </c>
      <c r="B12" s="157">
        <v>2</v>
      </c>
      <c r="C12" s="158"/>
      <c r="D12" s="18">
        <v>3</v>
      </c>
    </row>
    <row r="13" spans="1:16" x14ac:dyDescent="0.2">
      <c r="A13" s="159" t="s">
        <v>31</v>
      </c>
      <c r="B13" s="160"/>
      <c r="C13" s="160"/>
      <c r="D13" s="160"/>
    </row>
    <row r="14" spans="1:16" s="34" customFormat="1" hidden="1" x14ac:dyDescent="0.2">
      <c r="A14" s="59"/>
      <c r="B14" s="37"/>
      <c r="C14" s="19"/>
      <c r="D14" s="32"/>
    </row>
    <row r="15" spans="1:16" s="34" customFormat="1" hidden="1" x14ac:dyDescent="0.2">
      <c r="A15" s="38"/>
      <c r="B15" s="39"/>
      <c r="C15" s="40"/>
      <c r="D15" s="31"/>
    </row>
    <row r="16" spans="1:16" s="34" customFormat="1" ht="25.9" hidden="1" customHeight="1" x14ac:dyDescent="0.2">
      <c r="A16" s="59" t="s">
        <v>47</v>
      </c>
      <c r="B16" s="37" t="s">
        <v>46</v>
      </c>
      <c r="C16" s="19"/>
      <c r="D16" s="32"/>
    </row>
    <row r="17" spans="1:16" s="34" customFormat="1" hidden="1" x14ac:dyDescent="0.2">
      <c r="A17" s="38" t="s">
        <v>44</v>
      </c>
      <c r="B17" s="39" t="s">
        <v>48</v>
      </c>
      <c r="C17" s="40"/>
      <c r="D17" s="31"/>
    </row>
    <row r="18" spans="1:16" s="34" customFormat="1" ht="16.149999999999999" customHeight="1" x14ac:dyDescent="0.2">
      <c r="A18" s="66"/>
      <c r="B18" s="161"/>
      <c r="C18" s="162"/>
      <c r="D18" s="32"/>
    </row>
    <row r="19" spans="1:16" s="34" customFormat="1" x14ac:dyDescent="0.2">
      <c r="A19" s="60"/>
      <c r="B19" s="61"/>
      <c r="C19" s="62"/>
      <c r="D19" s="63"/>
    </row>
    <row r="20" spans="1:16" x14ac:dyDescent="0.2">
      <c r="A20" s="145" t="s">
        <v>32</v>
      </c>
      <c r="B20" s="146"/>
      <c r="C20" s="146"/>
      <c r="D20" s="14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34" customFormat="1" ht="22.15" customHeight="1" x14ac:dyDescent="0.2">
      <c r="A21" s="91"/>
      <c r="B21" s="161"/>
      <c r="C21" s="162"/>
      <c r="D21" s="32"/>
    </row>
    <row r="22" spans="1:16" s="34" customFormat="1" x14ac:dyDescent="0.2">
      <c r="A22" s="60"/>
      <c r="B22" s="61"/>
      <c r="C22" s="62"/>
      <c r="D22" s="63"/>
    </row>
    <row r="23" spans="1:16" s="34" customFormat="1" ht="13.15" customHeight="1" x14ac:dyDescent="0.2">
      <c r="A23" s="33"/>
      <c r="B23" s="35"/>
      <c r="C23" s="36"/>
      <c r="D23" s="36" t="s">
        <v>42</v>
      </c>
    </row>
    <row r="24" spans="1:16" s="1" customFormat="1" x14ac:dyDescent="0.2">
      <c r="A24" s="20" t="s">
        <v>8</v>
      </c>
      <c r="B24" s="21" t="s">
        <v>33</v>
      </c>
      <c r="C24" s="19"/>
      <c r="D24" s="22">
        <f>D25+D26</f>
        <v>0</v>
      </c>
    </row>
    <row r="25" spans="1:16" s="1" customFormat="1" x14ac:dyDescent="0.2">
      <c r="A25" s="20" t="s">
        <v>8</v>
      </c>
      <c r="B25" s="21" t="s">
        <v>34</v>
      </c>
      <c r="C25" s="19"/>
      <c r="D25" s="22">
        <f>D19</f>
        <v>0</v>
      </c>
    </row>
    <row r="26" spans="1:16" s="1" customFormat="1" x14ac:dyDescent="0.2">
      <c r="A26" s="20" t="s">
        <v>8</v>
      </c>
      <c r="B26" s="21" t="s">
        <v>35</v>
      </c>
      <c r="C26" s="19"/>
      <c r="D26" s="22">
        <f>D22</f>
        <v>0</v>
      </c>
    </row>
    <row r="27" spans="1:16" x14ac:dyDescent="0.2">
      <c r="A27" s="1"/>
      <c r="B27" s="1"/>
      <c r="C27" s="1"/>
      <c r="D27" s="1"/>
    </row>
    <row r="28" spans="1:16" ht="22.15" customHeight="1" x14ac:dyDescent="0.25">
      <c r="A28" s="23" t="s">
        <v>36</v>
      </c>
      <c r="B28" s="1"/>
      <c r="C28" s="1"/>
      <c r="D28" s="24" t="s">
        <v>27</v>
      </c>
    </row>
    <row r="29" spans="1:16" ht="63.75" x14ac:dyDescent="0.2">
      <c r="A29" s="25" t="s">
        <v>37</v>
      </c>
      <c r="B29" s="25" t="s">
        <v>38</v>
      </c>
      <c r="C29" s="25" t="s">
        <v>39</v>
      </c>
      <c r="D29" s="25" t="s">
        <v>2</v>
      </c>
    </row>
    <row r="30" spans="1:16" x14ac:dyDescent="0.2">
      <c r="A30" s="26">
        <v>1</v>
      </c>
      <c r="B30" s="26">
        <v>2</v>
      </c>
      <c r="C30" s="26">
        <v>3</v>
      </c>
      <c r="D30" s="26">
        <v>4</v>
      </c>
    </row>
    <row r="31" spans="1:16" x14ac:dyDescent="0.2">
      <c r="A31" s="148" t="s">
        <v>40</v>
      </c>
      <c r="B31" s="149"/>
      <c r="C31" s="149"/>
      <c r="D31" s="149"/>
    </row>
    <row r="32" spans="1:16" s="34" customFormat="1" x14ac:dyDescent="0.2">
      <c r="A32" s="57" t="s">
        <v>107</v>
      </c>
      <c r="B32" s="57" t="s">
        <v>108</v>
      </c>
      <c r="C32" s="27" t="s">
        <v>109</v>
      </c>
      <c r="D32" s="28">
        <f>D33</f>
        <v>92210.82</v>
      </c>
    </row>
    <row r="33" spans="1:4" s="34" customFormat="1" ht="28.15" customHeight="1" x14ac:dyDescent="0.2">
      <c r="A33" s="58" t="s">
        <v>113</v>
      </c>
      <c r="B33" s="58" t="s">
        <v>108</v>
      </c>
      <c r="C33" s="70" t="s">
        <v>213</v>
      </c>
      <c r="D33" s="29">
        <v>92210.82</v>
      </c>
    </row>
    <row r="34" spans="1:4" s="34" customFormat="1" x14ac:dyDescent="0.2">
      <c r="A34" s="57">
        <v>3719770</v>
      </c>
      <c r="B34" s="57">
        <v>9770</v>
      </c>
      <c r="C34" s="27" t="s">
        <v>176</v>
      </c>
      <c r="D34" s="28">
        <f>D35</f>
        <v>300000</v>
      </c>
    </row>
    <row r="35" spans="1:4" s="1" customFormat="1" ht="27" customHeight="1" x14ac:dyDescent="0.2">
      <c r="A35" s="123">
        <v>11308200000</v>
      </c>
      <c r="B35" s="123" t="s">
        <v>175</v>
      </c>
      <c r="C35" s="122" t="s">
        <v>217</v>
      </c>
      <c r="D35" s="29">
        <v>300000</v>
      </c>
    </row>
    <row r="36" spans="1:4" s="34" customFormat="1" ht="25.5" x14ac:dyDescent="0.2">
      <c r="A36" s="57" t="s">
        <v>110</v>
      </c>
      <c r="B36" s="57" t="s">
        <v>111</v>
      </c>
      <c r="C36" s="27" t="s">
        <v>112</v>
      </c>
      <c r="D36" s="28">
        <f>D37</f>
        <v>1088000</v>
      </c>
    </row>
    <row r="37" spans="1:4" s="34" customFormat="1" ht="96" customHeight="1" x14ac:dyDescent="0.2">
      <c r="A37" s="68" t="s">
        <v>44</v>
      </c>
      <c r="B37" s="68" t="s">
        <v>111</v>
      </c>
      <c r="C37" s="69" t="s">
        <v>216</v>
      </c>
      <c r="D37" s="29">
        <f>200000+8000+30000+170000+680000</f>
        <v>1088000</v>
      </c>
    </row>
    <row r="38" spans="1:4" s="34" customFormat="1" x14ac:dyDescent="0.2">
      <c r="A38" s="148" t="s">
        <v>214</v>
      </c>
      <c r="B38" s="149"/>
      <c r="C38" s="149"/>
      <c r="D38" s="149"/>
    </row>
    <row r="39" spans="1:4" s="34" customFormat="1" ht="25.5" x14ac:dyDescent="0.2">
      <c r="A39" s="57" t="s">
        <v>110</v>
      </c>
      <c r="B39" s="57" t="s">
        <v>111</v>
      </c>
      <c r="C39" s="27" t="s">
        <v>112</v>
      </c>
      <c r="D39" s="28">
        <f>D40</f>
        <v>510000</v>
      </c>
    </row>
    <row r="40" spans="1:4" s="34" customFormat="1" ht="30.6" customHeight="1" x14ac:dyDescent="0.2">
      <c r="A40" s="68" t="s">
        <v>44</v>
      </c>
      <c r="B40" s="68" t="s">
        <v>111</v>
      </c>
      <c r="C40" s="69" t="s">
        <v>215</v>
      </c>
      <c r="D40" s="29">
        <v>510000</v>
      </c>
    </row>
    <row r="41" spans="1:4" x14ac:dyDescent="0.2">
      <c r="A41" s="2" t="s">
        <v>8</v>
      </c>
      <c r="B41" s="2" t="s">
        <v>8</v>
      </c>
      <c r="C41" s="21" t="s">
        <v>33</v>
      </c>
      <c r="D41" s="41">
        <f>D42+D43</f>
        <v>1990210.82</v>
      </c>
    </row>
    <row r="42" spans="1:4" x14ac:dyDescent="0.2">
      <c r="A42" s="2" t="s">
        <v>8</v>
      </c>
      <c r="B42" s="2" t="s">
        <v>8</v>
      </c>
      <c r="C42" s="21" t="s">
        <v>34</v>
      </c>
      <c r="D42" s="30">
        <f>D32+D34+D36</f>
        <v>1480210.82</v>
      </c>
    </row>
    <row r="43" spans="1:4" x14ac:dyDescent="0.2">
      <c r="A43" s="2" t="s">
        <v>8</v>
      </c>
      <c r="B43" s="2" t="s">
        <v>8</v>
      </c>
      <c r="C43" s="21" t="s">
        <v>35</v>
      </c>
      <c r="D43" s="30">
        <f>D40</f>
        <v>510000</v>
      </c>
    </row>
    <row r="45" spans="1:4" x14ac:dyDescent="0.2">
      <c r="A45" s="150" t="s">
        <v>41</v>
      </c>
      <c r="B45" s="150"/>
      <c r="C45" s="150"/>
      <c r="D45" s="150"/>
    </row>
  </sheetData>
  <mergeCells count="18">
    <mergeCell ref="C5:D5"/>
    <mergeCell ref="C1:D1"/>
    <mergeCell ref="L1:P1"/>
    <mergeCell ref="L2:O2"/>
    <mergeCell ref="A3:D3"/>
    <mergeCell ref="A4:D4"/>
    <mergeCell ref="A20:D20"/>
    <mergeCell ref="A31:D31"/>
    <mergeCell ref="A45:D45"/>
    <mergeCell ref="A6:D6"/>
    <mergeCell ref="A7:D7"/>
    <mergeCell ref="A8:D8"/>
    <mergeCell ref="B11:C11"/>
    <mergeCell ref="B12:C12"/>
    <mergeCell ref="A13:D13"/>
    <mergeCell ref="B18:C18"/>
    <mergeCell ref="B21:C21"/>
    <mergeCell ref="A38:D38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topLeftCell="A4" zoomScaleNormal="100" zoomScaleSheetLayoutView="100" workbookViewId="0">
      <selection activeCell="H13" sqref="H13"/>
    </sheetView>
  </sheetViews>
  <sheetFormatPr defaultColWidth="8.85546875" defaultRowHeight="12.75" x14ac:dyDescent="0.2"/>
  <cols>
    <col min="1" max="3" width="12.140625" style="34" customWidth="1"/>
    <col min="4" max="5" width="40.7109375" style="34" customWidth="1"/>
    <col min="6" max="10" width="13.7109375" style="34" customWidth="1"/>
    <col min="11" max="16384" width="8.85546875" style="34"/>
  </cols>
  <sheetData>
    <row r="1" spans="1:10" x14ac:dyDescent="0.2">
      <c r="H1" s="34" t="s">
        <v>177</v>
      </c>
    </row>
    <row r="2" spans="1:10" x14ac:dyDescent="0.2">
      <c r="H2" s="34" t="s">
        <v>25</v>
      </c>
    </row>
    <row r="3" spans="1:10" x14ac:dyDescent="0.2">
      <c r="H3" s="34" t="s">
        <v>219</v>
      </c>
    </row>
    <row r="5" spans="1:10" x14ac:dyDescent="0.2">
      <c r="A5" s="151" t="s">
        <v>26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ht="56.45" customHeight="1" x14ac:dyDescent="0.2">
      <c r="A6" s="167" t="s">
        <v>178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0" x14ac:dyDescent="0.2">
      <c r="A7" s="111" t="s">
        <v>9</v>
      </c>
    </row>
    <row r="8" spans="1:10" x14ac:dyDescent="0.2">
      <c r="A8" s="34" t="s">
        <v>10</v>
      </c>
      <c r="J8" s="93"/>
    </row>
    <row r="9" spans="1:10" ht="89.25" x14ac:dyDescent="0.2">
      <c r="A9" s="112" t="s">
        <v>11</v>
      </c>
      <c r="B9" s="112" t="s">
        <v>12</v>
      </c>
      <c r="C9" s="112" t="s">
        <v>13</v>
      </c>
      <c r="D9" s="95" t="s">
        <v>14</v>
      </c>
      <c r="E9" s="95" t="s">
        <v>179</v>
      </c>
      <c r="F9" s="95" t="s">
        <v>180</v>
      </c>
      <c r="G9" s="95" t="s">
        <v>181</v>
      </c>
      <c r="H9" s="95" t="s">
        <v>182</v>
      </c>
      <c r="I9" s="95" t="s">
        <v>183</v>
      </c>
      <c r="J9" s="95" t="s">
        <v>184</v>
      </c>
    </row>
    <row r="10" spans="1:10" x14ac:dyDescent="0.2">
      <c r="A10" s="95">
        <v>1</v>
      </c>
      <c r="B10" s="95">
        <v>2</v>
      </c>
      <c r="C10" s="95">
        <v>3</v>
      </c>
      <c r="D10" s="95">
        <v>4</v>
      </c>
      <c r="E10" s="95">
        <v>5</v>
      </c>
      <c r="F10" s="95">
        <v>6</v>
      </c>
      <c r="G10" s="95">
        <v>7</v>
      </c>
      <c r="H10" s="95">
        <v>8</v>
      </c>
      <c r="I10" s="95">
        <v>9</v>
      </c>
      <c r="J10" s="95">
        <v>10</v>
      </c>
    </row>
    <row r="11" spans="1:10" ht="38.25" x14ac:dyDescent="0.2">
      <c r="A11" s="105" t="s">
        <v>63</v>
      </c>
      <c r="B11" s="105" t="s">
        <v>118</v>
      </c>
      <c r="C11" s="105" t="s">
        <v>118</v>
      </c>
      <c r="D11" s="113" t="s">
        <v>119</v>
      </c>
      <c r="E11" s="114"/>
      <c r="F11" s="105" t="s">
        <v>118</v>
      </c>
      <c r="G11" s="115">
        <f>G12</f>
        <v>3000000</v>
      </c>
      <c r="H11" s="115">
        <f t="shared" ref="H11:I11" si="0">H12</f>
        <v>0</v>
      </c>
      <c r="I11" s="115">
        <f t="shared" si="0"/>
        <v>0</v>
      </c>
      <c r="J11" s="115" t="s">
        <v>41</v>
      </c>
    </row>
    <row r="12" spans="1:10" ht="38.25" x14ac:dyDescent="0.2">
      <c r="A12" s="105" t="s">
        <v>65</v>
      </c>
      <c r="B12" s="105" t="s">
        <v>118</v>
      </c>
      <c r="C12" s="105" t="s">
        <v>118</v>
      </c>
      <c r="D12" s="113" t="s">
        <v>119</v>
      </c>
      <c r="E12" s="114"/>
      <c r="F12" s="105" t="s">
        <v>118</v>
      </c>
      <c r="G12" s="115">
        <f>SUM(G13:G13)</f>
        <v>3000000</v>
      </c>
      <c r="H12" s="115">
        <f>SUM(H13:H13)</f>
        <v>0</v>
      </c>
      <c r="I12" s="115">
        <f>SUM(I13:I13)</f>
        <v>0</v>
      </c>
      <c r="J12" s="115" t="s">
        <v>41</v>
      </c>
    </row>
    <row r="13" spans="1:10" ht="25.5" x14ac:dyDescent="0.2">
      <c r="A13" s="116" t="s">
        <v>167</v>
      </c>
      <c r="B13" s="95" t="s">
        <v>168</v>
      </c>
      <c r="C13" s="95" t="s">
        <v>82</v>
      </c>
      <c r="D13" s="117" t="s">
        <v>169</v>
      </c>
      <c r="E13" s="118" t="s">
        <v>186</v>
      </c>
      <c r="F13" s="95" t="s">
        <v>185</v>
      </c>
      <c r="G13" s="119">
        <v>3000000</v>
      </c>
      <c r="H13" s="119">
        <v>0</v>
      </c>
      <c r="I13" s="119">
        <v>0</v>
      </c>
      <c r="J13" s="120">
        <f>H13/G13</f>
        <v>0</v>
      </c>
    </row>
    <row r="14" spans="1:10" s="1" customFormat="1" x14ac:dyDescent="0.2">
      <c r="A14" s="107" t="s">
        <v>8</v>
      </c>
      <c r="B14" s="107" t="s">
        <v>8</v>
      </c>
      <c r="C14" s="107" t="s">
        <v>8</v>
      </c>
      <c r="D14" s="107" t="s">
        <v>24</v>
      </c>
      <c r="E14" s="107" t="s">
        <v>8</v>
      </c>
      <c r="F14" s="107" t="s">
        <v>8</v>
      </c>
      <c r="G14" s="121">
        <f>SUM(G13:G13)</f>
        <v>3000000</v>
      </c>
      <c r="H14" s="121">
        <f>SUM(H13:H13)</f>
        <v>0</v>
      </c>
      <c r="I14" s="121">
        <f>SUM(I13:I13)</f>
        <v>0</v>
      </c>
      <c r="J14" s="121" t="s">
        <v>8</v>
      </c>
    </row>
    <row r="16" spans="1:10" x14ac:dyDescent="0.2">
      <c r="A16" s="150" t="s">
        <v>41</v>
      </c>
      <c r="B16" s="150"/>
      <c r="C16" s="150"/>
      <c r="D16" s="150"/>
      <c r="E16" s="150"/>
      <c r="F16" s="150"/>
      <c r="G16" s="150"/>
      <c r="H16" s="150"/>
      <c r="I16" s="150"/>
      <c r="J16" s="150"/>
    </row>
  </sheetData>
  <mergeCells count="3">
    <mergeCell ref="A5:J5"/>
    <mergeCell ref="A6:J6"/>
    <mergeCell ref="A16:J16"/>
  </mergeCells>
  <pageMargins left="0.196850393700787" right="0.196850393700787" top="0.39370078740157499" bottom="0.196850393700787" header="0" footer="0"/>
  <pageSetup paperSize="9" scale="86" fitToHeight="500" orientation="landscape" horizontalDpi="360" verticalDpi="360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topLeftCell="B4" zoomScale="60" zoomScaleNormal="60" workbookViewId="0">
      <selection activeCell="A8" sqref="A8:J8"/>
    </sheetView>
  </sheetViews>
  <sheetFormatPr defaultColWidth="9.140625" defaultRowHeight="21" x14ac:dyDescent="0.35"/>
  <cols>
    <col min="1" max="2" width="18.140625" style="71" customWidth="1"/>
    <col min="3" max="3" width="12.42578125" style="71" customWidth="1"/>
    <col min="4" max="4" width="73.5703125" style="71" customWidth="1"/>
    <col min="5" max="5" width="122.5703125" style="71" customWidth="1"/>
    <col min="6" max="6" width="57.7109375" style="71" customWidth="1"/>
    <col min="7" max="7" width="21.7109375" style="71" customWidth="1"/>
    <col min="8" max="8" width="26" style="71" customWidth="1"/>
    <col min="9" max="9" width="19.5703125" style="71" customWidth="1"/>
    <col min="10" max="10" width="21.42578125" style="71" customWidth="1"/>
    <col min="11" max="16384" width="9.140625" style="71"/>
  </cols>
  <sheetData>
    <row r="1" spans="1:15" s="6" customFormat="1" ht="35.25" customHeight="1" x14ac:dyDescent="0.3">
      <c r="H1" s="6" t="s">
        <v>114</v>
      </c>
      <c r="I1" s="139" t="s">
        <v>41</v>
      </c>
      <c r="J1" s="139"/>
    </row>
    <row r="2" spans="1:15" s="6" customFormat="1" ht="32.25" customHeight="1" x14ac:dyDescent="0.3">
      <c r="H2" s="174" t="s">
        <v>25</v>
      </c>
      <c r="I2" s="174"/>
      <c r="J2" s="174"/>
    </row>
    <row r="3" spans="1:15" s="6" customFormat="1" ht="27.75" customHeight="1" x14ac:dyDescent="0.3">
      <c r="H3" s="174" t="s">
        <v>115</v>
      </c>
      <c r="I3" s="174"/>
      <c r="J3" s="174"/>
    </row>
    <row r="4" spans="1:15" s="6" customFormat="1" ht="32.25" customHeight="1" x14ac:dyDescent="0.3">
      <c r="H4" s="174" t="s">
        <v>220</v>
      </c>
      <c r="I4" s="174"/>
      <c r="J4" s="174"/>
    </row>
    <row r="7" spans="1:15" ht="23.25" x14ac:dyDescent="0.35">
      <c r="A7" s="172" t="s">
        <v>26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</row>
    <row r="8" spans="1:15" ht="104.25" customHeight="1" x14ac:dyDescent="0.35">
      <c r="A8" s="175" t="s">
        <v>131</v>
      </c>
      <c r="B8" s="175"/>
      <c r="C8" s="175"/>
      <c r="D8" s="175"/>
      <c r="E8" s="175"/>
      <c r="F8" s="175"/>
      <c r="G8" s="175"/>
      <c r="H8" s="175"/>
      <c r="I8" s="175"/>
      <c r="J8" s="175"/>
      <c r="K8" s="72"/>
      <c r="L8" s="72"/>
      <c r="M8" s="72"/>
      <c r="N8" s="72"/>
      <c r="O8" s="72"/>
    </row>
    <row r="9" spans="1:15" hidden="1" x14ac:dyDescent="0.35"/>
    <row r="10" spans="1:15" ht="3" customHeight="1" x14ac:dyDescent="0.35"/>
    <row r="11" spans="1:15" x14ac:dyDescent="0.35">
      <c r="A11" s="73" t="s">
        <v>9</v>
      </c>
    </row>
    <row r="12" spans="1:15" x14ac:dyDescent="0.35">
      <c r="A12" s="6" t="s">
        <v>10</v>
      </c>
      <c r="J12" s="74" t="s">
        <v>27</v>
      </c>
    </row>
    <row r="13" spans="1:15" x14ac:dyDescent="0.35">
      <c r="A13" s="173" t="s">
        <v>11</v>
      </c>
      <c r="B13" s="173" t="s">
        <v>12</v>
      </c>
      <c r="C13" s="173" t="s">
        <v>13</v>
      </c>
      <c r="D13" s="173" t="s">
        <v>14</v>
      </c>
      <c r="E13" s="173" t="s">
        <v>116</v>
      </c>
      <c r="F13" s="173" t="s">
        <v>117</v>
      </c>
      <c r="G13" s="173" t="s">
        <v>2</v>
      </c>
      <c r="H13" s="173" t="s">
        <v>3</v>
      </c>
      <c r="I13" s="173" t="s">
        <v>4</v>
      </c>
      <c r="J13" s="173"/>
    </row>
    <row r="14" spans="1:15" ht="203.45" customHeight="1" x14ac:dyDescent="0.35">
      <c r="A14" s="173"/>
      <c r="B14" s="173"/>
      <c r="C14" s="173"/>
      <c r="D14" s="173"/>
      <c r="E14" s="173"/>
      <c r="F14" s="173"/>
      <c r="G14" s="173"/>
      <c r="H14" s="173"/>
      <c r="I14" s="75" t="s">
        <v>5</v>
      </c>
      <c r="J14" s="75" t="s">
        <v>6</v>
      </c>
    </row>
    <row r="15" spans="1:15" ht="36" customHeight="1" x14ac:dyDescent="0.35">
      <c r="A15" s="75">
        <v>1</v>
      </c>
      <c r="B15" s="75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  <c r="H15" s="75">
        <v>8</v>
      </c>
      <c r="I15" s="76">
        <v>9</v>
      </c>
      <c r="J15" s="76">
        <v>10</v>
      </c>
    </row>
    <row r="16" spans="1:15" ht="37.15" customHeight="1" x14ac:dyDescent="0.35">
      <c r="A16" s="77" t="s">
        <v>63</v>
      </c>
      <c r="B16" s="77" t="s">
        <v>118</v>
      </c>
      <c r="C16" s="77" t="s">
        <v>118</v>
      </c>
      <c r="D16" s="169" t="s">
        <v>119</v>
      </c>
      <c r="E16" s="170"/>
      <c r="F16" s="171"/>
      <c r="G16" s="78">
        <f>G17</f>
        <v>517604</v>
      </c>
      <c r="H16" s="78">
        <f t="shared" ref="H16:J16" si="0">H17</f>
        <v>608494</v>
      </c>
      <c r="I16" s="78">
        <f t="shared" si="0"/>
        <v>-90890</v>
      </c>
      <c r="J16" s="78">
        <f t="shared" si="0"/>
        <v>-90890</v>
      </c>
    </row>
    <row r="17" spans="1:10" ht="34.9" customHeight="1" x14ac:dyDescent="0.35">
      <c r="A17" s="77" t="s">
        <v>65</v>
      </c>
      <c r="B17" s="77" t="s">
        <v>118</v>
      </c>
      <c r="C17" s="77" t="s">
        <v>118</v>
      </c>
      <c r="D17" s="169" t="s">
        <v>119</v>
      </c>
      <c r="E17" s="170"/>
      <c r="F17" s="171"/>
      <c r="G17" s="78">
        <f>SUM(G18:G30)</f>
        <v>517604</v>
      </c>
      <c r="H17" s="78">
        <f t="shared" ref="H17:J17" si="1">SUM(H18:H30)</f>
        <v>608494</v>
      </c>
      <c r="I17" s="78">
        <f t="shared" si="1"/>
        <v>-90890</v>
      </c>
      <c r="J17" s="78">
        <f t="shared" si="1"/>
        <v>-90890</v>
      </c>
    </row>
    <row r="18" spans="1:10" ht="116.25" customHeight="1" x14ac:dyDescent="0.35">
      <c r="A18" s="85" t="s">
        <v>161</v>
      </c>
      <c r="B18" s="85" t="s">
        <v>162</v>
      </c>
      <c r="C18" s="86" t="s">
        <v>66</v>
      </c>
      <c r="D18" s="87" t="s">
        <v>163</v>
      </c>
      <c r="E18" s="84" t="s">
        <v>232</v>
      </c>
      <c r="F18" s="80" t="s">
        <v>233</v>
      </c>
      <c r="G18" s="81">
        <f t="shared" ref="G18" si="2">H18+I18</f>
        <v>340000</v>
      </c>
      <c r="H18" s="81">
        <f>170000*2</f>
        <v>340000</v>
      </c>
      <c r="I18" s="81">
        <v>0</v>
      </c>
      <c r="J18" s="81">
        <v>0</v>
      </c>
    </row>
    <row r="19" spans="1:10" ht="116.25" customHeight="1" x14ac:dyDescent="0.35">
      <c r="A19" s="85" t="s">
        <v>164</v>
      </c>
      <c r="B19" s="85" t="s">
        <v>67</v>
      </c>
      <c r="C19" s="86" t="s">
        <v>165</v>
      </c>
      <c r="D19" s="87" t="s">
        <v>166</v>
      </c>
      <c r="E19" s="84" t="s">
        <v>187</v>
      </c>
      <c r="F19" s="80" t="s">
        <v>188</v>
      </c>
      <c r="G19" s="81">
        <f t="shared" ref="G19:G20" si="3">H19+I19</f>
        <v>26000</v>
      </c>
      <c r="H19" s="81">
        <v>26000</v>
      </c>
      <c r="I19" s="81">
        <v>0</v>
      </c>
      <c r="J19" s="81">
        <v>0</v>
      </c>
    </row>
    <row r="20" spans="1:10" ht="79.900000000000006" customHeight="1" x14ac:dyDescent="0.35">
      <c r="A20" s="85" t="s">
        <v>194</v>
      </c>
      <c r="B20" s="85" t="s">
        <v>195</v>
      </c>
      <c r="C20" s="86" t="s">
        <v>70</v>
      </c>
      <c r="D20" s="87" t="s">
        <v>196</v>
      </c>
      <c r="E20" s="84" t="s">
        <v>120</v>
      </c>
      <c r="F20" s="80" t="s">
        <v>121</v>
      </c>
      <c r="G20" s="81">
        <f t="shared" si="3"/>
        <v>300</v>
      </c>
      <c r="H20" s="81">
        <v>300</v>
      </c>
      <c r="I20" s="81">
        <v>0</v>
      </c>
      <c r="J20" s="81">
        <v>0</v>
      </c>
    </row>
    <row r="21" spans="1:10" ht="116.25" customHeight="1" x14ac:dyDescent="0.35">
      <c r="A21" s="85" t="s">
        <v>68</v>
      </c>
      <c r="B21" s="85" t="s">
        <v>69</v>
      </c>
      <c r="C21" s="86" t="s">
        <v>70</v>
      </c>
      <c r="D21" s="87" t="s">
        <v>71</v>
      </c>
      <c r="E21" s="84" t="s">
        <v>120</v>
      </c>
      <c r="F21" s="80" t="s">
        <v>121</v>
      </c>
      <c r="G21" s="81">
        <f t="shared" ref="G21:G27" si="4">H21+I21</f>
        <v>15000</v>
      </c>
      <c r="H21" s="81">
        <v>15000</v>
      </c>
      <c r="I21" s="81">
        <v>0</v>
      </c>
      <c r="J21" s="81">
        <v>0</v>
      </c>
    </row>
    <row r="22" spans="1:10" ht="118.9" customHeight="1" x14ac:dyDescent="0.35">
      <c r="A22" s="79" t="s">
        <v>72</v>
      </c>
      <c r="B22" s="79" t="s">
        <v>73</v>
      </c>
      <c r="C22" s="79" t="s">
        <v>74</v>
      </c>
      <c r="D22" s="84" t="s">
        <v>75</v>
      </c>
      <c r="E22" s="84" t="s">
        <v>122</v>
      </c>
      <c r="F22" s="80" t="s">
        <v>123</v>
      </c>
      <c r="G22" s="81">
        <f t="shared" si="4"/>
        <v>-45000</v>
      </c>
      <c r="H22" s="81">
        <v>-45000</v>
      </c>
      <c r="I22" s="81">
        <v>0</v>
      </c>
      <c r="J22" s="81">
        <v>0</v>
      </c>
    </row>
    <row r="23" spans="1:10" ht="105.6" customHeight="1" x14ac:dyDescent="0.35">
      <c r="A23" s="79" t="s">
        <v>77</v>
      </c>
      <c r="B23" s="79" t="s">
        <v>78</v>
      </c>
      <c r="C23" s="79" t="s">
        <v>76</v>
      </c>
      <c r="D23" s="84" t="s">
        <v>79</v>
      </c>
      <c r="E23" s="84" t="s">
        <v>124</v>
      </c>
      <c r="F23" s="80" t="s">
        <v>221</v>
      </c>
      <c r="G23" s="81">
        <f t="shared" si="4"/>
        <v>50000</v>
      </c>
      <c r="H23" s="81">
        <v>50000</v>
      </c>
      <c r="I23" s="81">
        <v>0</v>
      </c>
      <c r="J23" s="81">
        <v>0</v>
      </c>
    </row>
    <row r="24" spans="1:10" ht="87" customHeight="1" x14ac:dyDescent="0.35">
      <c r="A24" s="79" t="s">
        <v>80</v>
      </c>
      <c r="B24" s="79" t="s">
        <v>81</v>
      </c>
      <c r="C24" s="79" t="s">
        <v>82</v>
      </c>
      <c r="D24" s="84" t="s">
        <v>83</v>
      </c>
      <c r="E24" s="84" t="s">
        <v>125</v>
      </c>
      <c r="F24" s="80" t="s">
        <v>126</v>
      </c>
      <c r="G24" s="81">
        <f t="shared" si="4"/>
        <v>182194</v>
      </c>
      <c r="H24" s="81">
        <v>182194</v>
      </c>
      <c r="I24" s="81"/>
      <c r="J24" s="81"/>
    </row>
    <row r="25" spans="1:10" ht="101.25" customHeight="1" x14ac:dyDescent="0.35">
      <c r="A25" s="79" t="s">
        <v>84</v>
      </c>
      <c r="B25" s="79" t="s">
        <v>85</v>
      </c>
      <c r="C25" s="79" t="s">
        <v>82</v>
      </c>
      <c r="D25" s="84" t="s">
        <v>86</v>
      </c>
      <c r="E25" s="84" t="s">
        <v>127</v>
      </c>
      <c r="F25" s="80" t="s">
        <v>128</v>
      </c>
      <c r="G25" s="81">
        <f t="shared" si="4"/>
        <v>140000</v>
      </c>
      <c r="H25" s="81">
        <v>140000</v>
      </c>
      <c r="I25" s="81">
        <v>0</v>
      </c>
      <c r="J25" s="81">
        <v>0</v>
      </c>
    </row>
    <row r="26" spans="1:10" ht="101.25" customHeight="1" x14ac:dyDescent="0.35">
      <c r="A26" s="79" t="s">
        <v>167</v>
      </c>
      <c r="B26" s="79" t="s">
        <v>168</v>
      </c>
      <c r="C26" s="79" t="s">
        <v>82</v>
      </c>
      <c r="D26" s="89" t="s">
        <v>169</v>
      </c>
      <c r="E26" s="84" t="s">
        <v>132</v>
      </c>
      <c r="F26" s="80" t="s">
        <v>136</v>
      </c>
      <c r="G26" s="81">
        <f t="shared" si="4"/>
        <v>-145890</v>
      </c>
      <c r="H26" s="81">
        <v>-10000</v>
      </c>
      <c r="I26" s="81">
        <v>-135890</v>
      </c>
      <c r="J26" s="81">
        <v>-135890</v>
      </c>
    </row>
    <row r="27" spans="1:10" ht="111.75" customHeight="1" x14ac:dyDescent="0.35">
      <c r="A27" s="79" t="s">
        <v>197</v>
      </c>
      <c r="B27" s="79" t="s">
        <v>198</v>
      </c>
      <c r="C27" s="79" t="s">
        <v>199</v>
      </c>
      <c r="D27" s="89" t="s">
        <v>200</v>
      </c>
      <c r="E27" s="84" t="s">
        <v>224</v>
      </c>
      <c r="F27" s="84" t="s">
        <v>225</v>
      </c>
      <c r="G27" s="81">
        <f t="shared" si="4"/>
        <v>45000</v>
      </c>
      <c r="H27" s="81">
        <v>0</v>
      </c>
      <c r="I27" s="81">
        <v>45000</v>
      </c>
      <c r="J27" s="81">
        <v>45000</v>
      </c>
    </row>
    <row r="28" spans="1:10" ht="111.75" customHeight="1" x14ac:dyDescent="0.35">
      <c r="A28" s="79" t="s">
        <v>170</v>
      </c>
      <c r="B28" s="79" t="s">
        <v>171</v>
      </c>
      <c r="C28" s="79" t="s">
        <v>172</v>
      </c>
      <c r="D28" s="89" t="s">
        <v>173</v>
      </c>
      <c r="E28" s="84" t="s">
        <v>222</v>
      </c>
      <c r="F28" s="84" t="s">
        <v>223</v>
      </c>
      <c r="G28" s="81">
        <f t="shared" ref="G28" si="5">H28+I28</f>
        <v>-111000</v>
      </c>
      <c r="H28" s="81">
        <v>-111000</v>
      </c>
      <c r="I28" s="81">
        <v>0</v>
      </c>
      <c r="J28" s="81"/>
    </row>
    <row r="29" spans="1:10" ht="111.75" customHeight="1" x14ac:dyDescent="0.35">
      <c r="A29" s="79" t="s">
        <v>170</v>
      </c>
      <c r="B29" s="79" t="s">
        <v>171</v>
      </c>
      <c r="C29" s="79" t="s">
        <v>172</v>
      </c>
      <c r="D29" s="89" t="s">
        <v>173</v>
      </c>
      <c r="E29" s="84" t="s">
        <v>134</v>
      </c>
      <c r="F29" s="84" t="s">
        <v>135</v>
      </c>
      <c r="G29" s="81">
        <f t="shared" ref="G29" si="6">H29+I29</f>
        <v>11000</v>
      </c>
      <c r="H29" s="81">
        <v>11000</v>
      </c>
      <c r="I29" s="81">
        <v>0</v>
      </c>
      <c r="J29" s="81"/>
    </row>
    <row r="30" spans="1:10" ht="111.75" customHeight="1" x14ac:dyDescent="0.35">
      <c r="A30" s="79" t="s">
        <v>204</v>
      </c>
      <c r="B30" s="79" t="s">
        <v>205</v>
      </c>
      <c r="C30" s="79" t="s">
        <v>87</v>
      </c>
      <c r="D30" s="89" t="s">
        <v>206</v>
      </c>
      <c r="E30" s="84" t="s">
        <v>132</v>
      </c>
      <c r="F30" s="84" t="s">
        <v>136</v>
      </c>
      <c r="G30" s="81">
        <f t="shared" ref="G30" si="7">H30+I30</f>
        <v>10000</v>
      </c>
      <c r="H30" s="81">
        <v>10000</v>
      </c>
      <c r="I30" s="81">
        <v>0</v>
      </c>
      <c r="J30" s="81"/>
    </row>
    <row r="31" spans="1:10" ht="39.75" customHeight="1" x14ac:dyDescent="0.35">
      <c r="A31" s="77" t="s">
        <v>21</v>
      </c>
      <c r="B31" s="77" t="s">
        <v>118</v>
      </c>
      <c r="C31" s="77" t="s">
        <v>118</v>
      </c>
      <c r="D31" s="169" t="s">
        <v>130</v>
      </c>
      <c r="E31" s="170"/>
      <c r="F31" s="171"/>
      <c r="G31" s="78">
        <f>G32</f>
        <v>463390</v>
      </c>
      <c r="H31" s="78">
        <f t="shared" ref="H31:J31" si="8">H32</f>
        <v>463390</v>
      </c>
      <c r="I31" s="78">
        <f t="shared" si="8"/>
        <v>0</v>
      </c>
      <c r="J31" s="78">
        <f t="shared" si="8"/>
        <v>0</v>
      </c>
    </row>
    <row r="32" spans="1:10" ht="43.5" customHeight="1" x14ac:dyDescent="0.35">
      <c r="A32" s="77" t="s">
        <v>23</v>
      </c>
      <c r="B32" s="77" t="s">
        <v>118</v>
      </c>
      <c r="C32" s="77" t="s">
        <v>118</v>
      </c>
      <c r="D32" s="169" t="s">
        <v>130</v>
      </c>
      <c r="E32" s="170"/>
      <c r="F32" s="171"/>
      <c r="G32" s="78">
        <f>SUM(G33:G36)</f>
        <v>463390</v>
      </c>
      <c r="H32" s="78">
        <f t="shared" ref="H32:J32" si="9">SUM(H33:H36)</f>
        <v>463390</v>
      </c>
      <c r="I32" s="78">
        <f t="shared" si="9"/>
        <v>0</v>
      </c>
      <c r="J32" s="78">
        <f t="shared" si="9"/>
        <v>0</v>
      </c>
    </row>
    <row r="33" spans="1:10" ht="94.15" customHeight="1" x14ac:dyDescent="0.35">
      <c r="A33" s="79" t="s">
        <v>90</v>
      </c>
      <c r="B33" s="79" t="s">
        <v>74</v>
      </c>
      <c r="C33" s="79" t="s">
        <v>91</v>
      </c>
      <c r="D33" s="84" t="s">
        <v>92</v>
      </c>
      <c r="E33" s="84" t="s">
        <v>226</v>
      </c>
      <c r="F33" s="80" t="s">
        <v>227</v>
      </c>
      <c r="G33" s="81">
        <f t="shared" ref="G33" si="10">H33+I33</f>
        <v>18390</v>
      </c>
      <c r="H33" s="81">
        <v>18390</v>
      </c>
      <c r="I33" s="81">
        <v>0</v>
      </c>
      <c r="J33" s="81">
        <v>0</v>
      </c>
    </row>
    <row r="34" spans="1:10" ht="111" customHeight="1" x14ac:dyDescent="0.35">
      <c r="A34" s="79" t="s">
        <v>93</v>
      </c>
      <c r="B34" s="79" t="s">
        <v>94</v>
      </c>
      <c r="C34" s="79" t="s">
        <v>95</v>
      </c>
      <c r="D34" s="84" t="s">
        <v>96</v>
      </c>
      <c r="E34" s="84" t="s">
        <v>134</v>
      </c>
      <c r="F34" s="80" t="s">
        <v>135</v>
      </c>
      <c r="G34" s="81">
        <f t="shared" ref="G34" si="11">H34+I34</f>
        <v>36000</v>
      </c>
      <c r="H34" s="81">
        <v>36000</v>
      </c>
      <c r="I34" s="81">
        <v>0</v>
      </c>
      <c r="J34" s="81">
        <v>0</v>
      </c>
    </row>
    <row r="35" spans="1:10" ht="111" customHeight="1" x14ac:dyDescent="0.35">
      <c r="A35" s="79" t="s">
        <v>93</v>
      </c>
      <c r="B35" s="79" t="s">
        <v>94</v>
      </c>
      <c r="C35" s="79" t="s">
        <v>95</v>
      </c>
      <c r="D35" s="84" t="s">
        <v>96</v>
      </c>
      <c r="E35" s="84" t="s">
        <v>226</v>
      </c>
      <c r="F35" s="80" t="s">
        <v>227</v>
      </c>
      <c r="G35" s="81">
        <f t="shared" ref="G35" si="12">H35+I35</f>
        <v>135000</v>
      </c>
      <c r="H35" s="81">
        <v>135000</v>
      </c>
      <c r="I35" s="81">
        <v>0</v>
      </c>
      <c r="J35" s="81">
        <v>0</v>
      </c>
    </row>
    <row r="36" spans="1:10" ht="111" customHeight="1" x14ac:dyDescent="0.35">
      <c r="A36" s="79" t="s">
        <v>97</v>
      </c>
      <c r="B36" s="79" t="s">
        <v>98</v>
      </c>
      <c r="C36" s="79" t="s">
        <v>43</v>
      </c>
      <c r="D36" s="84" t="s">
        <v>99</v>
      </c>
      <c r="E36" s="84" t="s">
        <v>228</v>
      </c>
      <c r="F36" s="80" t="s">
        <v>229</v>
      </c>
      <c r="G36" s="81">
        <f t="shared" ref="G36" si="13">H36+I36</f>
        <v>274000</v>
      </c>
      <c r="H36" s="81">
        <v>274000</v>
      </c>
      <c r="I36" s="81">
        <v>0</v>
      </c>
      <c r="J36" s="81">
        <v>0</v>
      </c>
    </row>
    <row r="37" spans="1:10" ht="28.9" customHeight="1" x14ac:dyDescent="0.35">
      <c r="A37" s="124" t="s">
        <v>148</v>
      </c>
      <c r="B37" s="77" t="s">
        <v>118</v>
      </c>
      <c r="C37" s="77" t="s">
        <v>118</v>
      </c>
      <c r="D37" s="169" t="s">
        <v>149</v>
      </c>
      <c r="E37" s="170"/>
      <c r="F37" s="171"/>
      <c r="G37" s="78">
        <f>G38</f>
        <v>90000</v>
      </c>
      <c r="H37" s="78">
        <f t="shared" ref="H37:J37" si="14">H38</f>
        <v>90000</v>
      </c>
      <c r="I37" s="78">
        <f t="shared" si="14"/>
        <v>0</v>
      </c>
      <c r="J37" s="78">
        <f t="shared" si="14"/>
        <v>0</v>
      </c>
    </row>
    <row r="38" spans="1:10" ht="29.45" customHeight="1" x14ac:dyDescent="0.35">
      <c r="A38" s="124" t="s">
        <v>150</v>
      </c>
      <c r="B38" s="77" t="s">
        <v>118</v>
      </c>
      <c r="C38" s="77" t="s">
        <v>118</v>
      </c>
      <c r="D38" s="169" t="s">
        <v>149</v>
      </c>
      <c r="E38" s="170"/>
      <c r="F38" s="171"/>
      <c r="G38" s="78">
        <f>SUM(G39)</f>
        <v>90000</v>
      </c>
      <c r="H38" s="78">
        <f t="shared" ref="H38:J38" si="15">SUM(H39)</f>
        <v>90000</v>
      </c>
      <c r="I38" s="78">
        <f t="shared" si="15"/>
        <v>0</v>
      </c>
      <c r="J38" s="78">
        <f t="shared" si="15"/>
        <v>0</v>
      </c>
    </row>
    <row r="39" spans="1:10" ht="87" customHeight="1" x14ac:dyDescent="0.35">
      <c r="A39" s="85" t="s">
        <v>164</v>
      </c>
      <c r="B39" s="85" t="s">
        <v>67</v>
      </c>
      <c r="C39" s="86" t="s">
        <v>165</v>
      </c>
      <c r="D39" s="87" t="s">
        <v>166</v>
      </c>
      <c r="E39" s="84" t="s">
        <v>187</v>
      </c>
      <c r="F39" s="80" t="s">
        <v>188</v>
      </c>
      <c r="G39" s="81">
        <f t="shared" ref="G39" si="16">H39+I39</f>
        <v>90000</v>
      </c>
      <c r="H39" s="81">
        <v>90000</v>
      </c>
      <c r="I39" s="81">
        <v>0</v>
      </c>
      <c r="J39" s="81">
        <v>0</v>
      </c>
    </row>
    <row r="40" spans="1:10" ht="28.9" customHeight="1" x14ac:dyDescent="0.35">
      <c r="A40" s="77">
        <v>3700000</v>
      </c>
      <c r="B40" s="77" t="s">
        <v>118</v>
      </c>
      <c r="C40" s="77" t="s">
        <v>118</v>
      </c>
      <c r="D40" s="169" t="s">
        <v>133</v>
      </c>
      <c r="E40" s="170"/>
      <c r="F40" s="171"/>
      <c r="G40" s="78">
        <f>G41</f>
        <v>1898000</v>
      </c>
      <c r="H40" s="78">
        <f t="shared" ref="H40:J40" si="17">H41</f>
        <v>1388000</v>
      </c>
      <c r="I40" s="78">
        <f t="shared" si="17"/>
        <v>510000</v>
      </c>
      <c r="J40" s="78">
        <f t="shared" si="17"/>
        <v>510000</v>
      </c>
    </row>
    <row r="41" spans="1:10" ht="29.45" customHeight="1" x14ac:dyDescent="0.35">
      <c r="A41" s="77">
        <v>3710000</v>
      </c>
      <c r="B41" s="77" t="s">
        <v>118</v>
      </c>
      <c r="C41" s="77" t="s">
        <v>118</v>
      </c>
      <c r="D41" s="169" t="s">
        <v>133</v>
      </c>
      <c r="E41" s="170"/>
      <c r="F41" s="171"/>
      <c r="G41" s="78">
        <f>SUM(G42:G45)</f>
        <v>1898000</v>
      </c>
      <c r="H41" s="78">
        <f t="shared" ref="H41:J41" si="18">SUM(H42:H45)</f>
        <v>1388000</v>
      </c>
      <c r="I41" s="78">
        <f t="shared" si="18"/>
        <v>510000</v>
      </c>
      <c r="J41" s="78">
        <f t="shared" si="18"/>
        <v>510000</v>
      </c>
    </row>
    <row r="42" spans="1:10" ht="78.599999999999994" customHeight="1" x14ac:dyDescent="0.35">
      <c r="A42" s="82" t="s">
        <v>174</v>
      </c>
      <c r="B42" s="82" t="s">
        <v>175</v>
      </c>
      <c r="C42" s="83" t="s">
        <v>67</v>
      </c>
      <c r="D42" s="88" t="s">
        <v>176</v>
      </c>
      <c r="E42" s="89" t="s">
        <v>230</v>
      </c>
      <c r="F42" s="84" t="s">
        <v>231</v>
      </c>
      <c r="G42" s="78">
        <f>H42+I42</f>
        <v>300000</v>
      </c>
      <c r="H42" s="81">
        <v>300000</v>
      </c>
      <c r="I42" s="81"/>
      <c r="J42" s="81"/>
    </row>
    <row r="43" spans="1:10" ht="78.599999999999994" customHeight="1" x14ac:dyDescent="0.35">
      <c r="A43" s="82" t="s">
        <v>110</v>
      </c>
      <c r="B43" s="82" t="s">
        <v>111</v>
      </c>
      <c r="C43" s="83" t="s">
        <v>67</v>
      </c>
      <c r="D43" s="88" t="s">
        <v>112</v>
      </c>
      <c r="E43" s="89" t="s">
        <v>129</v>
      </c>
      <c r="F43" s="84" t="s">
        <v>234</v>
      </c>
      <c r="G43" s="78">
        <f>H43+I43</f>
        <v>208000</v>
      </c>
      <c r="H43" s="81">
        <v>208000</v>
      </c>
      <c r="I43" s="81"/>
      <c r="J43" s="81"/>
    </row>
    <row r="44" spans="1:10" ht="107.45" customHeight="1" x14ac:dyDescent="0.35">
      <c r="A44" s="82" t="s">
        <v>110</v>
      </c>
      <c r="B44" s="82" t="s">
        <v>111</v>
      </c>
      <c r="C44" s="83" t="s">
        <v>67</v>
      </c>
      <c r="D44" s="88" t="s">
        <v>112</v>
      </c>
      <c r="E44" s="89" t="s">
        <v>235</v>
      </c>
      <c r="F44" s="84" t="s">
        <v>236</v>
      </c>
      <c r="G44" s="78">
        <f>H44+I44</f>
        <v>30000</v>
      </c>
      <c r="H44" s="81">
        <v>30000</v>
      </c>
      <c r="I44" s="81"/>
      <c r="J44" s="81"/>
    </row>
    <row r="45" spans="1:10" ht="78.599999999999994" customHeight="1" x14ac:dyDescent="0.35">
      <c r="A45" s="82" t="s">
        <v>110</v>
      </c>
      <c r="B45" s="82" t="s">
        <v>111</v>
      </c>
      <c r="C45" s="83" t="s">
        <v>67</v>
      </c>
      <c r="D45" s="88" t="s">
        <v>112</v>
      </c>
      <c r="E45" s="89" t="s">
        <v>232</v>
      </c>
      <c r="F45" s="84" t="s">
        <v>233</v>
      </c>
      <c r="G45" s="78">
        <f>H45+I45</f>
        <v>1360000</v>
      </c>
      <c r="H45" s="81">
        <f>680000+170000</f>
        <v>850000</v>
      </c>
      <c r="I45" s="81">
        <v>510000</v>
      </c>
      <c r="J45" s="81">
        <v>510000</v>
      </c>
    </row>
    <row r="46" spans="1:10" ht="43.5" customHeight="1" x14ac:dyDescent="0.35">
      <c r="A46" s="90" t="s">
        <v>8</v>
      </c>
      <c r="B46" s="90" t="s">
        <v>8</v>
      </c>
      <c r="C46" s="90" t="s">
        <v>8</v>
      </c>
      <c r="D46" s="77" t="s">
        <v>24</v>
      </c>
      <c r="E46" s="77" t="s">
        <v>8</v>
      </c>
      <c r="F46" s="77" t="s">
        <v>8</v>
      </c>
      <c r="G46" s="78">
        <f>G40+G31+G16+G37</f>
        <v>2968994</v>
      </c>
      <c r="H46" s="78">
        <f>H40+H31+H16+H37</f>
        <v>2549884</v>
      </c>
      <c r="I46" s="78">
        <f>I40+I31+I16+I37</f>
        <v>419110</v>
      </c>
      <c r="J46" s="78">
        <f>J40+J31+J16+J37</f>
        <v>419110</v>
      </c>
    </row>
  </sheetData>
  <mergeCells count="23">
    <mergeCell ref="I1:J1"/>
    <mergeCell ref="H2:J2"/>
    <mergeCell ref="H3:J3"/>
    <mergeCell ref="H4:J4"/>
    <mergeCell ref="A8:J8"/>
    <mergeCell ref="D17:F17"/>
    <mergeCell ref="D31:F31"/>
    <mergeCell ref="A13:A14"/>
    <mergeCell ref="B13:B14"/>
    <mergeCell ref="C13:C14"/>
    <mergeCell ref="D13:D14"/>
    <mergeCell ref="E13:E14"/>
    <mergeCell ref="F13:F14"/>
    <mergeCell ref="A7:O7"/>
    <mergeCell ref="G13:G14"/>
    <mergeCell ref="H13:H14"/>
    <mergeCell ref="I13:J13"/>
    <mergeCell ref="D16:F16"/>
    <mergeCell ref="D37:F37"/>
    <mergeCell ref="D38:F38"/>
    <mergeCell ref="D32:F32"/>
    <mergeCell ref="D40:F40"/>
    <mergeCell ref="D41:F41"/>
  </mergeCells>
  <pageMargins left="0.31496062992125984" right="0.12" top="0.43307086614173229" bottom="0.23622047244094491" header="0.31496062992125984" footer="0.31496062992125984"/>
  <pageSetup paperSize="9" scale="40" fitToHeight="3" orientation="landscape" horizontalDpi="360" verticalDpi="360" r:id="rId1"/>
  <rowBreaks count="2" manualBreakCount="2">
    <brk id="21" max="9" man="1"/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2025-09-24T11:33:18Z</cp:lastPrinted>
  <dcterms:created xsi:type="dcterms:W3CDTF">2024-04-09T18:30:40Z</dcterms:created>
  <dcterms:modified xsi:type="dcterms:W3CDTF">2025-11-07T14:11:41Z</dcterms:modified>
</cp:coreProperties>
</file>