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7770" activeTab="4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6" sheetId="6" r:id="rId5"/>
    <sheet name="додаток 7" sheetId="5" r:id="rId6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'додаток 1'!$9:$11</definedName>
    <definedName name="_xlnm.Print_Titles" localSheetId="2">'додаток 3'!$11:$15</definedName>
    <definedName name="_xlnm.Print_Titles" localSheetId="5">'додаток 7'!$13:$14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'додаток 1'!$A$1:$F$21</definedName>
    <definedName name="_xlnm.Print_Area" localSheetId="1">'додаток 2'!$A$1:$F$23</definedName>
    <definedName name="_xlnm.Print_Area" localSheetId="2">'додаток 3'!$A$1:$P$46</definedName>
    <definedName name="_xlnm.Print_Area" localSheetId="3">'додаток 5'!$A$1:$D$47</definedName>
    <definedName name="_xlnm.Print_Area" localSheetId="4">'додаток 6'!$A$1:$O$13</definedName>
    <definedName name="_xlnm.Print_Area" localSheetId="5">'додаток 7'!$A$1:$J$42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5" l="1"/>
  <c r="H16" i="5" s="1"/>
  <c r="I17" i="5"/>
  <c r="I16" i="5" s="1"/>
  <c r="J17" i="5"/>
  <c r="J16" i="5" s="1"/>
  <c r="G17" i="5"/>
  <c r="G21" i="5"/>
  <c r="H34" i="5"/>
  <c r="H33" i="5" s="1"/>
  <c r="I34" i="5"/>
  <c r="I33" i="5" s="1"/>
  <c r="J34" i="5"/>
  <c r="J33" i="5" s="1"/>
  <c r="G38" i="5"/>
  <c r="G19" i="5"/>
  <c r="G29" i="5"/>
  <c r="G28" i="5" s="1"/>
  <c r="G27" i="5" s="1"/>
  <c r="J28" i="5"/>
  <c r="J27" i="5" s="1"/>
  <c r="I28" i="5"/>
  <c r="I27" i="5" s="1"/>
  <c r="H28" i="5"/>
  <c r="H27" i="5" s="1"/>
  <c r="G20" i="5"/>
  <c r="G22" i="5"/>
  <c r="G23" i="5"/>
  <c r="G24" i="5"/>
  <c r="G25" i="5"/>
  <c r="G26" i="5"/>
  <c r="I24" i="5"/>
  <c r="J42" i="5" l="1"/>
  <c r="I42" i="5"/>
  <c r="H18" i="5" l="1"/>
  <c r="G37" i="5"/>
  <c r="G36" i="5"/>
  <c r="G41" i="5"/>
  <c r="G40" i="5"/>
  <c r="G39" i="5"/>
  <c r="G35" i="5"/>
  <c r="G34" i="5" l="1"/>
  <c r="G18" i="5"/>
  <c r="H42" i="5"/>
  <c r="D38" i="4" l="1"/>
  <c r="D37" i="4" s="1"/>
  <c r="D34" i="4"/>
  <c r="D45" i="4"/>
  <c r="D32" i="4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D44" i="4" l="1"/>
  <c r="D43" i="4" s="1"/>
  <c r="D35" i="4" l="1"/>
  <c r="D41" i="4"/>
  <c r="D40" i="4" s="1"/>
  <c r="D33" i="4" l="1"/>
  <c r="C21" i="1" l="1"/>
  <c r="C20" i="1"/>
  <c r="C19" i="1"/>
  <c r="C18" i="1"/>
  <c r="C17" i="1"/>
  <c r="C16" i="1"/>
  <c r="C15" i="1"/>
  <c r="C14" i="1"/>
  <c r="C13" i="1"/>
  <c r="D25" i="4" l="1"/>
  <c r="C23" i="2" l="1"/>
  <c r="C18" i="2"/>
  <c r="G16" i="5" l="1"/>
  <c r="G33" i="5" l="1"/>
  <c r="G42" i="5" s="1"/>
  <c r="D24" i="4" l="1"/>
</calcChain>
</file>

<file path=xl/sharedStrings.xml><?xml version="1.0" encoding="utf-8"?>
<sst xmlns="http://schemas.openxmlformats.org/spreadsheetml/2006/main" count="448" uniqueCount="224">
  <si>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</si>
  <si>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</si>
  <si>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</si>
  <si>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</si>
  <si>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</si>
  <si>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</si>
  <si>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</si>
  <si>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</si>
  <si>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</si>
  <si>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</si>
  <si>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</si>
  <si>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</si>
  <si>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Фінансування за типом боргового зобов’язання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</si>
  <si>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</si>
  <si>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</si>
  <si>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</si>
  <si>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</si>
  <si>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</si>
  <si>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</si>
  <si>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</si>
  <si>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</si>
  <si>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</si>
  <si>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</si>
  <si>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</si>
  <si>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</si>
  <si>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</si>
  <si>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</si>
  <si>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</si>
  <si>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</si>
  <si>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</si>
  <si>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</si>
  <si>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</si>
  <si>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</si>
  <si>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</si>
  <si>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</si>
  <si>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</si>
  <si>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</si>
  <si>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</si>
  <si>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</si>
  <si>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</si>
  <si>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</si>
  <si>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</si>
  <si>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</si>
  <si>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</si>
  <si>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</si>
  <si>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</t>
  </si>
  <si>
    <t>0990</t>
  </si>
  <si>
    <t>9900000000</t>
  </si>
  <si>
    <t>0100000</t>
  </si>
  <si>
    <t>Великосеверинівська сільська рада</t>
  </si>
  <si>
    <t>0110000</t>
  </si>
  <si>
    <t>0180</t>
  </si>
  <si>
    <t>1010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</si>
  <si>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</si>
  <si>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</si>
  <si>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</si>
  <si>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</si>
  <si>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</si>
  <si>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</si>
  <si>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</si>
  <si>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</si>
  <si>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</si>
  <si>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</si>
  <si>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</si>
  <si>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</si>
  <si>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</si>
  <si>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</si>
  <si>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</si>
  <si>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</si>
  <si>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</si>
  <si>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</si>
  <si>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</si>
  <si>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1152900000</t>
  </si>
  <si>
    <t>1130820000</t>
  </si>
  <si>
    <t xml:space="preserve">сільської ради           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</si>
  <si>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</si>
  <si>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</si>
  <si>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</si>
  <si>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</si>
  <si>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</si>
  <si>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№1442, зі змінами</t>
  </si>
  <si>
    <t>Фінансовий відділ Великосеверинівської сільської ради</t>
  </si>
  <si>
    <t>ІІ. Трансферти із спеціального фонду бюджету</t>
  </si>
  <si>
    <t xml:space="preserve">Додаток № 1 </t>
  </si>
  <si>
    <t xml:space="preserve">Додаток № 2     </t>
  </si>
  <si>
    <t xml:space="preserve">Додаток № 3 </t>
  </si>
  <si>
    <t>Додаток № 5</t>
  </si>
  <si>
    <t>Додаток 7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</si>
  <si>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</si>
  <si>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</si>
  <si>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</si>
  <si>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</si>
  <si>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що вносяться до доходів бюджету Великосеверинівської сільської територіальної громади на 2026 рік визначеного у додатку № 1  до рішення Великосеверинівської сільської ради від 24 грудня 2025 року № 1959</t>
  </si>
  <si>
    <t>що вносяться до джерел бюджету Великосеверинівської сільської територіальної громади  на 2026 рік визначеного у додатку № 2  до рішення Великосеверинівської сільської ради від 24 грудня 2025 року № 1959</t>
  </si>
  <si>
    <t xml:space="preserve"> що вносяться до розподілу видатків бюджету Великосеверинівської сільської територіальної громади 
на 2026 рік визначеного у додатку № 3  до рішення Великосеверинівської сільської ради від 24 грудня 2025 року № 1959</t>
  </si>
  <si>
    <t>1040</t>
  </si>
  <si>
    <t xml:space="preserve"> що вносяться до розподілу міжбюджетних трансфертів Великосеверинівської сільської територіальної громади 
на 2026 рік визначеного у додатку № 5  до рішення Великосеверинівської сільської ради від 24 грудня 2025 року № 1959</t>
  </si>
  <si>
    <t xml:space="preserve"> що вносяться до розподілу витрат  Великосеверинівської сільської територіальної громади 
на 2026 рік визначеного у додатку № 5  до рішення Великосеверинівської сільської ради від 24 грудня 2025 року № 1959</t>
  </si>
  <si>
    <t>сільської ради від   19.01.2026 року № 1976</t>
  </si>
  <si>
    <t>Податкові надходження</t>
  </si>
  <si>
    <t>Внутрішні податки на товари та послуги</t>
  </si>
  <si>
    <t>Акцизний податок з ввезених на митну територію України підакцизних товарів (продукції)</t>
  </si>
  <si>
    <t>Пальне</t>
  </si>
  <si>
    <t>Інші податки та збори</t>
  </si>
  <si>
    <t>Екологічний податок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</si>
  <si>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</si>
  <si>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Усього доходів (без урахування міжбюджетних трансфертів)</t>
  </si>
  <si>
    <t>сільської ради від  25.02.2026 року №  ПРОЕКТ</t>
  </si>
  <si>
    <t>сільської ради від 25.02.2026 року № ПРОЕКТ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</si>
  <si>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</si>
  <si>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</si>
  <si>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</si>
  <si>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</si>
  <si>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</si>
  <si>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</si>
  <si>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</si>
  <si>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</si>
  <si>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</si>
  <si>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</si>
  <si>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</si>
  <si>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</si>
  <si>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</si>
  <si>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</si>
  <si>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</si>
  <si>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</si>
  <si>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</si>
  <si>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</si>
  <si>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</si>
  <si>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</si>
  <si>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</si>
  <si>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0117650</t>
  </si>
  <si>
    <t>7650</t>
  </si>
  <si>
    <t>0490</t>
  </si>
  <si>
    <t>Проведення експертної грошової оцінки земельної ділянки чи права на неї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</si>
  <si>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</si>
  <si>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</si>
  <si>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</si>
  <si>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</si>
  <si>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0118340</t>
  </si>
  <si>
    <t>8340</t>
  </si>
  <si>
    <t>0540</t>
  </si>
  <si>
    <t>Природоохоронні заходи за рахунок цільових фондів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</si>
  <si>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</si>
  <si>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</si>
  <si>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</si>
  <si>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</si>
  <si>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</si>
  <si>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</si>
  <si>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</si>
  <si>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</si>
  <si>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</si>
  <si>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</si>
  <si>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0614030</t>
  </si>
  <si>
    <t>4030</t>
  </si>
  <si>
    <t>0824</t>
  </si>
  <si>
    <t>Забезпечення діяльності бібліотек</t>
  </si>
  <si>
    <t>0900000</t>
  </si>
  <si>
    <t>0910000</t>
  </si>
  <si>
    <t>0910160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</si>
  <si>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</si>
  <si>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</si>
  <si>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3700000</t>
  </si>
  <si>
    <t>3710000</t>
  </si>
  <si>
    <t>3710160</t>
  </si>
  <si>
    <t>3719770</t>
  </si>
  <si>
    <t>Бюджет Аджамської ТГ (КНП "Центр первинної медико-санітарної допомоги" на оплату праці, придбання пального,канцтоварів, миючих засобів, автозапчастин,страхування авто, інтернет послуги, повірки тонометрів та придбання медикаментів)</t>
  </si>
  <si>
    <t>Обласний бюджет Кіровоградської області (ОКВП "Дніпро-Кіровоград - надання фінансової підтримки для погашення заборгованості за енергоносії  )</t>
  </si>
  <si>
    <t>Державний бюджет ( Військові частини - на поповнення МТБ та інше призначення - 1100000 грн., Кропивницьке районне управління поліції - на страхування та технічний огляд авто - 56000 грн.)</t>
  </si>
  <si>
    <t>Районний бюджет Кропивницького району (ЦРЛ на придбання вакцини - 50000 грн., для придбання пального для генератора - 25000 грн.)</t>
  </si>
  <si>
    <t>Служба у справах дітей Великосеверинівської сільської ради</t>
  </si>
  <si>
    <t>Фінвід Великосеверинівської сільської ради</t>
  </si>
  <si>
    <t>Державний бюджет ( Військові частини - на поповнення МТБ та інше призначення - 1100000 грн., Кропивницьке районне управління поліції - на страхування та технічний огляд авто - 56000 грн., , Кропивницька РВА- придбання канцтоварів та ремонт принтерів - 50000 грн. , 1 державний пожежно-рятувальний загін ГУДСУ з надзвичайних ситуацій у Кіровоградській області -для придбання ПММ та іншого обладнання- 300000 грн. )</t>
  </si>
  <si>
    <t>до рішення Великосеверинівської сільської ради від  25.02.2026 року №  ПРОЕКТ</t>
  </si>
  <si>
    <t>від 25.02.2026р.  № ПРОЕКТ</t>
  </si>
  <si>
    <t>Рішення сесії Великосеверинівської сільської ради від 30.08.2024 року  №1600</t>
  </si>
  <si>
    <t>Програма забезпечення громадського порядку та громадської безпеки на території Великосеверинівської громади на 2024-2026 роки</t>
  </si>
  <si>
    <t>Рішення сесії Великосеверинівської сільської ради від 22.12.2023 №1436, зі змінами</t>
  </si>
  <si>
    <t>Програма фінансової підтримки Збройних сил України, реалізації заходів та робіт з територіальної оборони на 2025 рік</t>
  </si>
  <si>
    <t>Рішення сесії Великосеверинівської сільської ради від 24.12.2024 року №1694, зі змінами</t>
  </si>
  <si>
    <t>'Програма фінансової  підтримки комунального некомерційного підприємства Кропивницької районної ради "Кропивницька центральна районна лікарня" на 2024-2026 роки, зі змінами</t>
  </si>
  <si>
    <t>Програма цивільного захисту Великосеверинівської сільської ради  на 2024-2026 роки</t>
  </si>
  <si>
    <t>Рішення сесії Великосеверинівської сільської ради від 22.12.2023 №1439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</si>
  <si>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</si>
  <si>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</si>
  <si>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Програма управління майном комунальної форми власності Великосеверинівської сільської ради на 2024-2026 роки</t>
  </si>
  <si>
    <t>Рішення сесії Великосеверинівської сільської ради від 22.12.2023 №1400</t>
  </si>
  <si>
    <t>''Програма "Питна вода" Великосеверинівської територіальної громади на 2024-2026 роки</t>
  </si>
  <si>
    <t>Рішення сесії Великосеверинівської сільської ради від 22.12.2023 №1443, зі змінами</t>
  </si>
  <si>
    <t>'Програма розвитку земельних відносин та розроблення комплексного плану просторового розвитку території територіальної громади, генеральних планів населених пунктів, детальних планів території Великосеверинівської  сільської ради на 2024-2026 роки</t>
  </si>
  <si>
    <t>Рішення сесії Великосеверинівської сільської ради від 22.12.2023 р. №1438</t>
  </si>
  <si>
    <t>Програма охорони навколишнього природного середовища на території Великосеверинівської громади на 2024-2026 роки</t>
  </si>
  <si>
    <t>Рішення сесії Великосеверинівської сільської ради від 22.12.2023 р., зі змінами</t>
  </si>
  <si>
    <t>Вiддiл освiти, молодi та спорту, культури та туризму Великосеверинiвської сiльської ради</t>
  </si>
  <si>
    <t>Програма «Шкільний автобус» на території Великосеверинівської  сільської ради на 2024-2026 роки</t>
  </si>
  <si>
    <t>Рішення сесії Великосеверинівської сільської ради від 22.12.2023 №1449, зі змінами</t>
  </si>
  <si>
    <t>"Програма підтримки органів виконавчої влади на 2026 рік"</t>
  </si>
  <si>
    <t>Рішення сесії Великосеверинівської сільської ради від 25.02.2026 року  №ПРОЕКТ</t>
  </si>
  <si>
    <t>Проведення заходів направлених  на запобігання, ліквідації африканської чуми свиней, забезпечення контролю апізоотичного та епідемічної ситуації у Великосеверинівській сільській раді на 2024-2026р"</t>
  </si>
  <si>
    <t>'Рішення сесії Великосеверинівської сільської ради від 18.04.2024 р. №1525, зі змінами</t>
  </si>
  <si>
    <t>Обсяги
 публічних інвестицій у розрізі публічних інвестиційних проєктів та програм публічних інвестицій 
у 2026 році</t>
  </si>
  <si>
    <t>(грн)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</si>
  <si>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</si>
  <si>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</si>
  <si>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</si>
  <si>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</si>
  <si>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</si>
  <si>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</si>
  <si>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</si>
  <si>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</si>
  <si>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</si>
  <si>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</si>
  <si>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</si>
  <si>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</si>
  <si>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</si>
  <si>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</si>
  <si>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</si>
  <si>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</t>
  </si>
  <si>
    <t>Муніципальна інфраструктура та послуги</t>
  </si>
  <si>
    <t>1.1</t>
  </si>
  <si>
    <t>Реконструкція очисних споруд в с. Созонівка</t>
  </si>
  <si>
    <t>161225-DAD87884</t>
  </si>
  <si>
    <t>2026 рік</t>
  </si>
  <si>
    <t>{ До рішення про місцевий бюджет № --- від 16.01.2026 р. }</t>
  </si>
  <si>
    <t>Додаток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</si>
</sst>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3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8" fillId="0" borderId="0"/>
    <xf numFmtId="0" fontId="24" fillId="0" borderId="0"/>
    <xf numFmtId="0" fontId="18" fillId="0" borderId="0"/>
  </cellStyleXfs>
  <cellXfs count="193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9" fillId="0" borderId="0" xfId="0" applyFont="1" applyFill="1"/>
    <xf numFmtId="0" fontId="13" fillId="0" borderId="0" xfId="0" applyFont="1" applyFill="1" applyAlignment="1">
      <alignment horizontal="left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/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6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7" fillId="0" borderId="0" xfId="0" applyFont="1"/>
    <xf numFmtId="165" fontId="19" fillId="2" borderId="0" xfId="1" applyNumberFormat="1" applyFont="1" applyFill="1" applyAlignment="1" applyProtection="1">
      <alignment vertical="center" wrapText="1"/>
      <protection locked="0"/>
    </xf>
    <xf numFmtId="0" fontId="20" fillId="0" borderId="0" xfId="0" quotePrefix="1" applyFont="1" applyFill="1" applyAlignment="1">
      <alignment horizontal="center"/>
    </xf>
    <xf numFmtId="0" fontId="21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7" fillId="0" borderId="4" xfId="0" quotePrefix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164" fontId="0" fillId="0" borderId="6" xfId="0" applyNumberFormat="1" applyBorder="1" applyAlignment="1">
      <alignment horizontal="center" vertical="center"/>
    </xf>
    <xf numFmtId="0" fontId="0" fillId="0" borderId="0" xfId="0" applyFill="1"/>
    <xf numFmtId="4" fontId="7" fillId="0" borderId="1" xfId="0" applyNumberFormat="1" applyFont="1" applyFill="1" applyBorder="1" applyAlignment="1">
      <alignment vertical="center" wrapText="1"/>
    </xf>
    <xf numFmtId="0" fontId="7" fillId="0" borderId="3" xfId="0" quotePrefix="1" applyFont="1" applyFill="1" applyBorder="1" applyAlignment="1">
      <alignment horizontal="left" vertical="center" wrapText="1"/>
    </xf>
    <xf numFmtId="4" fontId="7" fillId="0" borderId="1" xfId="0" quotePrefix="1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24" fillId="0" borderId="0" xfId="2"/>
    <xf numFmtId="0" fontId="26" fillId="0" borderId="0" xfId="3" applyFont="1" applyFill="1" applyAlignment="1">
      <alignment horizontal="center" vertical="center" wrapText="1"/>
    </xf>
    <xf numFmtId="0" fontId="25" fillId="0" borderId="0" xfId="3" applyFont="1" applyFill="1" applyAlignment="1">
      <alignment horizontal="center" vertical="center" wrapText="1"/>
    </xf>
    <xf numFmtId="49" fontId="25" fillId="0" borderId="0" xfId="3" applyNumberFormat="1" applyFont="1" applyFill="1" applyAlignment="1">
      <alignment horizontal="center" vertical="center" wrapText="1"/>
    </xf>
    <xf numFmtId="0" fontId="29" fillId="0" borderId="0" xfId="3" applyNumberFormat="1" applyFont="1" applyFill="1" applyBorder="1" applyAlignment="1" applyProtection="1">
      <alignment horizontal="center" vertical="center" wrapText="1"/>
    </xf>
    <xf numFmtId="0" fontId="28" fillId="0" borderId="0" xfId="3" applyNumberFormat="1" applyFont="1" applyFill="1" applyBorder="1" applyAlignment="1" applyProtection="1">
      <alignment horizontal="center" vertical="center" wrapText="1"/>
    </xf>
    <xf numFmtId="4" fontId="28" fillId="0" borderId="0" xfId="3" applyNumberFormat="1" applyFont="1" applyFill="1" applyBorder="1" applyAlignment="1" applyProtection="1">
      <alignment horizontal="right" vertical="center" wrapText="1"/>
    </xf>
    <xf numFmtId="4" fontId="25" fillId="0" borderId="0" xfId="3" applyNumberFormat="1" applyFont="1" applyFill="1" applyBorder="1" applyAlignment="1" applyProtection="1">
      <alignment horizontal="right" vertical="center" wrapText="1"/>
    </xf>
    <xf numFmtId="0" fontId="24" fillId="0" borderId="1" xfId="2" applyBorder="1"/>
    <xf numFmtId="0" fontId="30" fillId="0" borderId="1" xfId="2" applyFont="1" applyBorder="1"/>
    <xf numFmtId="0" fontId="30" fillId="0" borderId="0" xfId="2" applyFont="1"/>
    <xf numFmtId="0" fontId="25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4" fontId="25" fillId="0" borderId="0" xfId="2" applyNumberFormat="1" applyFont="1" applyAlignment="1">
      <alignment horizontal="right" vertical="center"/>
    </xf>
    <xf numFmtId="0" fontId="31" fillId="2" borderId="0" xfId="0" applyFont="1" applyFill="1" applyAlignment="1">
      <alignment horizontal="left"/>
    </xf>
    <xf numFmtId="49" fontId="32" fillId="0" borderId="1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/>
    </xf>
    <xf numFmtId="49" fontId="32" fillId="0" borderId="1" xfId="3" applyNumberFormat="1" applyFont="1" applyFill="1" applyBorder="1" applyAlignment="1">
      <alignment horizontal="center" vertical="center" wrapText="1"/>
    </xf>
    <xf numFmtId="0" fontId="32" fillId="0" borderId="1" xfId="2" applyFont="1" applyBorder="1" applyAlignment="1">
      <alignment horizontal="center" vertical="center"/>
    </xf>
    <xf numFmtId="0" fontId="32" fillId="0" borderId="1" xfId="2" applyFont="1" applyBorder="1" applyAlignment="1">
      <alignment horizontal="center" vertical="center" wrapText="1"/>
    </xf>
    <xf numFmtId="4" fontId="32" fillId="0" borderId="1" xfId="2" applyNumberFormat="1" applyFont="1" applyBorder="1" applyAlignment="1">
      <alignment horizontal="center" vertical="center"/>
    </xf>
    <xf numFmtId="4" fontId="32" fillId="0" borderId="1" xfId="2" applyNumberFormat="1" applyFont="1" applyBorder="1" applyAlignment="1">
      <alignment horizontal="right" vertical="center"/>
    </xf>
    <xf numFmtId="4" fontId="33" fillId="0" borderId="1" xfId="3" applyNumberFormat="1" applyFont="1" applyFill="1" applyBorder="1" applyAlignment="1">
      <alignment horizontal="center" vertical="center" textRotation="90" wrapText="1"/>
    </xf>
    <xf numFmtId="0" fontId="34" fillId="0" borderId="1" xfId="2" applyFont="1" applyBorder="1" applyAlignment="1">
      <alignment horizontal="center" vertical="center"/>
    </xf>
    <xf numFmtId="0" fontId="34" fillId="0" borderId="1" xfId="2" applyFont="1" applyBorder="1" applyAlignment="1">
      <alignment horizontal="center" vertical="center" wrapText="1"/>
    </xf>
    <xf numFmtId="4" fontId="34" fillId="0" borderId="1" xfId="2" applyNumberFormat="1" applyFont="1" applyBorder="1" applyAlignment="1">
      <alignment horizontal="center" vertical="center"/>
    </xf>
    <xf numFmtId="4" fontId="34" fillId="0" borderId="1" xfId="2" applyNumberFormat="1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25" fillId="0" borderId="9" xfId="3" applyFont="1" applyFill="1" applyBorder="1" applyAlignment="1">
      <alignment horizontal="center" vertical="center"/>
    </xf>
    <xf numFmtId="0" fontId="33" fillId="0" borderId="7" xfId="3" applyNumberFormat="1" applyFont="1" applyFill="1" applyBorder="1" applyAlignment="1" applyProtection="1">
      <alignment horizontal="center" vertical="center" wrapText="1"/>
    </xf>
    <xf numFmtId="0" fontId="33" fillId="0" borderId="10" xfId="3" applyNumberFormat="1" applyFont="1" applyFill="1" applyBorder="1" applyAlignment="1" applyProtection="1">
      <alignment horizontal="center" vertical="center" wrapText="1"/>
    </xf>
    <xf numFmtId="0" fontId="33" fillId="0" borderId="7" xfId="3" applyNumberFormat="1" applyFont="1" applyFill="1" applyBorder="1" applyAlignment="1" applyProtection="1">
      <alignment horizontal="center" vertical="center" textRotation="90" wrapText="1"/>
    </xf>
    <xf numFmtId="0" fontId="33" fillId="0" borderId="10" xfId="3" applyNumberFormat="1" applyFont="1" applyFill="1" applyBorder="1" applyAlignment="1" applyProtection="1">
      <alignment horizontal="center" vertical="center" textRotation="90" wrapText="1"/>
    </xf>
    <xf numFmtId="49" fontId="33" fillId="0" borderId="7" xfId="3" applyNumberFormat="1" applyFont="1" applyFill="1" applyBorder="1" applyAlignment="1" applyProtection="1">
      <alignment horizontal="center" vertical="center" textRotation="90" wrapText="1"/>
    </xf>
    <xf numFmtId="49" fontId="33" fillId="0" borderId="10" xfId="3" applyNumberFormat="1" applyFont="1" applyFill="1" applyBorder="1" applyAlignment="1" applyProtection="1">
      <alignment horizontal="center" vertical="center" textRotation="90" wrapText="1"/>
    </xf>
    <xf numFmtId="0" fontId="31" fillId="2" borderId="0" xfId="0" applyFont="1" applyFill="1" applyAlignment="1">
      <alignment horizontal="left"/>
    </xf>
    <xf numFmtId="49" fontId="31" fillId="2" borderId="0" xfId="0" applyNumberFormat="1" applyFont="1" applyFill="1" applyAlignment="1">
      <alignment horizontal="left" vertical="center" wrapText="1"/>
    </xf>
    <xf numFmtId="0" fontId="27" fillId="0" borderId="0" xfId="3" applyNumberFormat="1" applyFont="1" applyFill="1" applyBorder="1" applyAlignment="1" applyProtection="1">
      <alignment horizontal="center" vertical="center" wrapText="1"/>
    </xf>
    <xf numFmtId="0" fontId="28" fillId="0" borderId="8" xfId="3" quotePrefix="1" applyNumberFormat="1" applyFont="1" applyFill="1" applyBorder="1" applyAlignment="1" applyProtection="1">
      <alignment horizontal="center" vertical="center" wrapText="1"/>
    </xf>
    <xf numFmtId="0" fontId="28" fillId="0" borderId="8" xfId="3" applyNumberFormat="1" applyFont="1" applyFill="1" applyBorder="1" applyAlignment="1" applyProtection="1">
      <alignment horizontal="center" vertical="center" wrapText="1"/>
    </xf>
    <xf numFmtId="49" fontId="33" fillId="0" borderId="7" xfId="3" applyNumberFormat="1" applyFont="1" applyFill="1" applyBorder="1" applyAlignment="1">
      <alignment horizontal="center" vertical="center" textRotation="90" wrapText="1"/>
    </xf>
    <xf numFmtId="49" fontId="33" fillId="0" borderId="10" xfId="3" applyNumberFormat="1" applyFont="1" applyFill="1" applyBorder="1" applyAlignment="1">
      <alignment horizontal="center" vertical="center" textRotation="90" wrapText="1"/>
    </xf>
    <xf numFmtId="4" fontId="33" fillId="0" borderId="7" xfId="3" applyNumberFormat="1" applyFont="1" applyFill="1" applyBorder="1" applyAlignment="1">
      <alignment horizontal="center" vertical="center" textRotation="90" wrapText="1"/>
    </xf>
    <xf numFmtId="4" fontId="33" fillId="0" borderId="10" xfId="3" applyNumberFormat="1" applyFont="1" applyFill="1" applyBorder="1" applyAlignment="1">
      <alignment horizontal="center" vertical="center" textRotation="90" wrapText="1"/>
    </xf>
    <xf numFmtId="4" fontId="33" fillId="0" borderId="4" xfId="3" applyNumberFormat="1" applyFont="1" applyFill="1" applyBorder="1" applyAlignment="1">
      <alignment horizontal="center" vertical="center" wrapText="1"/>
    </xf>
    <xf numFmtId="4" fontId="33" fillId="0" borderId="3" xfId="3" applyNumberFormat="1" applyFont="1" applyFill="1" applyBorder="1" applyAlignment="1">
      <alignment horizontal="center" vertical="center" wrapText="1"/>
    </xf>
    <xf numFmtId="4" fontId="33" fillId="0" borderId="2" xfId="3" applyNumberFormat="1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165" fontId="22" fillId="2" borderId="0" xfId="1" applyNumberFormat="1" applyFont="1" applyFill="1" applyAlignment="1" applyProtection="1">
      <alignment horizontal="center" vertical="center" wrapText="1"/>
      <protection locked="0"/>
    </xf>
  </cellXfs>
  <cellStyles count="4">
    <cellStyle name="Звичайний 2" xfId="2"/>
    <cellStyle name="Обычный" xfId="0" builtinId="0"/>
    <cellStyle name="Обычный 2" xfId="1"/>
    <cellStyle name="Обычный_додаток 6 2026" xfId="3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BreakPreview" topLeftCell="A7" zoomScale="80" zoomScaleNormal="100" zoomScaleSheetLayoutView="80" workbookViewId="0">
      <selection activeCell="B17" sqref="B17"/>
    </sheetView>
  </sheetViews>
  <sheetFormatPr defaultColWidth="8.85546875" defaultRowHeight="12.75" x14ac:dyDescent="0.2"/>
  <cols>
    <col min="1" max="1" width="11.28515625" style="1" customWidth="1"/>
    <col min="2" max="2" width="44.710937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47" customFormat="1" ht="37.5" customHeight="1" x14ac:dyDescent="0.3">
      <c r="C1" s="137" t="s">
        <v>83</v>
      </c>
      <c r="D1" s="137"/>
      <c r="E1" s="137"/>
      <c r="F1" s="137"/>
      <c r="G1" s="137"/>
      <c r="H1" s="48"/>
    </row>
    <row r="2" spans="1:9" s="47" customFormat="1" ht="16.149999999999999" customHeight="1" x14ac:dyDescent="0.3">
      <c r="C2" s="137" t="s">
        <v>29</v>
      </c>
      <c r="D2" s="137"/>
      <c r="E2" s="137"/>
      <c r="F2" s="137"/>
      <c r="G2" s="80"/>
      <c r="H2" s="49"/>
      <c r="I2" s="49"/>
    </row>
    <row r="3" spans="1:9" s="47" customFormat="1" ht="15.6" customHeight="1" x14ac:dyDescent="0.3">
      <c r="C3" s="138" t="s">
        <v>107</v>
      </c>
      <c r="D3" s="138"/>
      <c r="E3" s="138"/>
      <c r="F3" s="138"/>
      <c r="G3" s="80"/>
      <c r="H3" s="49"/>
      <c r="I3" s="49"/>
    </row>
    <row r="4" spans="1:9" s="47" customFormat="1" ht="35.25" customHeight="1" x14ac:dyDescent="0.3">
      <c r="C4" s="50"/>
      <c r="D4" s="50"/>
      <c r="E4" s="139"/>
      <c r="F4" s="139"/>
      <c r="G4" s="139"/>
      <c r="H4" s="139"/>
      <c r="I4" s="139"/>
    </row>
    <row r="5" spans="1:9" s="47" customFormat="1" ht="30" customHeight="1" x14ac:dyDescent="0.3">
      <c r="A5" s="140" t="s">
        <v>30</v>
      </c>
      <c r="B5" s="140"/>
      <c r="C5" s="140"/>
      <c r="D5" s="140"/>
      <c r="E5" s="140"/>
      <c r="F5" s="140"/>
      <c r="G5" s="49"/>
      <c r="H5" s="49"/>
      <c r="I5" s="49"/>
    </row>
    <row r="6" spans="1:9" s="51" customFormat="1" ht="55.9" customHeight="1" x14ac:dyDescent="0.3">
      <c r="A6" s="135" t="s">
        <v>92</v>
      </c>
      <c r="B6" s="135"/>
      <c r="C6" s="135"/>
      <c r="D6" s="135"/>
      <c r="E6" s="135"/>
      <c r="F6" s="135"/>
      <c r="G6" s="55"/>
      <c r="H6" s="55"/>
      <c r="I6" s="55"/>
    </row>
    <row r="7" spans="1:9" s="51" customFormat="1" ht="48.75" customHeight="1" x14ac:dyDescent="0.3">
      <c r="A7" s="136" t="s">
        <v>9</v>
      </c>
      <c r="B7" s="136"/>
      <c r="E7" s="52"/>
      <c r="F7" s="52"/>
      <c r="G7" s="52"/>
      <c r="H7" s="52"/>
      <c r="I7" s="52"/>
    </row>
    <row r="8" spans="1:9" s="51" customFormat="1" ht="27" customHeight="1" x14ac:dyDescent="0.3">
      <c r="A8" s="53" t="s">
        <v>10</v>
      </c>
      <c r="B8" s="53"/>
      <c r="E8" s="81"/>
      <c r="F8" s="54" t="s">
        <v>31</v>
      </c>
      <c r="G8" s="50"/>
    </row>
    <row r="9" spans="1:9" ht="13.9" customHeight="1" x14ac:dyDescent="0.2">
      <c r="A9" s="133" t="s">
        <v>0</v>
      </c>
      <c r="B9" s="133" t="s">
        <v>1</v>
      </c>
      <c r="C9" s="133" t="s">
        <v>2</v>
      </c>
      <c r="D9" s="133" t="s">
        <v>3</v>
      </c>
      <c r="E9" s="133" t="s">
        <v>4</v>
      </c>
      <c r="F9" s="133"/>
    </row>
    <row r="10" spans="1:9" ht="13.9" customHeight="1" x14ac:dyDescent="0.2">
      <c r="A10" s="133"/>
      <c r="B10" s="133"/>
      <c r="C10" s="133"/>
      <c r="D10" s="133"/>
      <c r="E10" s="133" t="s">
        <v>5</v>
      </c>
      <c r="F10" s="134" t="s">
        <v>6</v>
      </c>
    </row>
    <row r="11" spans="1:9" x14ac:dyDescent="0.2">
      <c r="A11" s="133"/>
      <c r="B11" s="133"/>
      <c r="C11" s="133"/>
      <c r="D11" s="133"/>
      <c r="E11" s="133"/>
      <c r="F11" s="133"/>
    </row>
    <row r="12" spans="1:9" x14ac:dyDescent="0.2">
      <c r="A12" s="94">
        <v>1</v>
      </c>
      <c r="B12" s="94">
        <v>2</v>
      </c>
      <c r="C12" s="94">
        <v>3</v>
      </c>
      <c r="D12" s="94">
        <v>4</v>
      </c>
      <c r="E12" s="94">
        <v>5</v>
      </c>
      <c r="F12" s="94">
        <v>6</v>
      </c>
    </row>
    <row r="13" spans="1:9" x14ac:dyDescent="0.2">
      <c r="A13" s="41">
        <v>10000000</v>
      </c>
      <c r="B13" s="42" t="s">
        <v>99</v>
      </c>
      <c r="C13" s="43">
        <f t="shared" ref="C13:C21" si="0">D13+E13</f>
        <v>331883</v>
      </c>
      <c r="D13" s="43">
        <v>330283</v>
      </c>
      <c r="E13" s="43">
        <v>1600</v>
      </c>
      <c r="F13" s="43">
        <v>0</v>
      </c>
    </row>
    <row r="14" spans="1:9" ht="35.450000000000003" customHeight="1" x14ac:dyDescent="0.2">
      <c r="A14" s="41">
        <v>14000000</v>
      </c>
      <c r="B14" s="42" t="s">
        <v>100</v>
      </c>
      <c r="C14" s="43">
        <f t="shared" si="0"/>
        <v>330283</v>
      </c>
      <c r="D14" s="43">
        <v>330283</v>
      </c>
      <c r="E14" s="43">
        <v>0</v>
      </c>
      <c r="F14" s="43">
        <v>0</v>
      </c>
    </row>
    <row r="15" spans="1:9" ht="53.45" customHeight="1" x14ac:dyDescent="0.2">
      <c r="A15" s="41">
        <v>14030000</v>
      </c>
      <c r="B15" s="42" t="s">
        <v>101</v>
      </c>
      <c r="C15" s="43">
        <f t="shared" si="0"/>
        <v>330283</v>
      </c>
      <c r="D15" s="43">
        <v>330283</v>
      </c>
      <c r="E15" s="43">
        <v>0</v>
      </c>
      <c r="F15" s="43">
        <v>0</v>
      </c>
    </row>
    <row r="16" spans="1:9" ht="21" customHeight="1" x14ac:dyDescent="0.2">
      <c r="A16" s="44">
        <v>14031900</v>
      </c>
      <c r="B16" s="45" t="s">
        <v>102</v>
      </c>
      <c r="C16" s="46">
        <f t="shared" si="0"/>
        <v>330283</v>
      </c>
      <c r="D16" s="46">
        <v>330283</v>
      </c>
      <c r="E16" s="46">
        <v>0</v>
      </c>
      <c r="F16" s="46">
        <v>0</v>
      </c>
    </row>
    <row r="17" spans="1:6" ht="27" customHeight="1" x14ac:dyDescent="0.2">
      <c r="A17" s="41">
        <v>19000000</v>
      </c>
      <c r="B17" s="42" t="s">
        <v>103</v>
      </c>
      <c r="C17" s="43">
        <f t="shared" si="0"/>
        <v>1600</v>
      </c>
      <c r="D17" s="43">
        <v>0</v>
      </c>
      <c r="E17" s="43">
        <v>1600</v>
      </c>
      <c r="F17" s="43">
        <v>0</v>
      </c>
    </row>
    <row r="18" spans="1:6" ht="21" customHeight="1" x14ac:dyDescent="0.2">
      <c r="A18" s="41">
        <v>19010000</v>
      </c>
      <c r="B18" s="42" t="s">
        <v>104</v>
      </c>
      <c r="C18" s="43">
        <f t="shared" si="0"/>
        <v>1600</v>
      </c>
      <c r="D18" s="43">
        <v>0</v>
      </c>
      <c r="E18" s="43">
        <v>1600</v>
      </c>
      <c r="F18" s="43">
        <v>0</v>
      </c>
    </row>
    <row r="19" spans="1:6" ht="60" customHeight="1" x14ac:dyDescent="0.2">
      <c r="A19" s="44">
        <v>19010300</v>
      </c>
      <c r="B19" s="45" t="s">
        <v>105</v>
      </c>
      <c r="C19" s="46">
        <f t="shared" si="0"/>
        <v>1600</v>
      </c>
      <c r="D19" s="46">
        <v>0</v>
      </c>
      <c r="E19" s="46">
        <v>1600</v>
      </c>
      <c r="F19" s="46">
        <v>0</v>
      </c>
    </row>
    <row r="20" spans="1:6" ht="40.15" customHeight="1" x14ac:dyDescent="0.2">
      <c r="A20" s="41"/>
      <c r="B20" s="42" t="s">
        <v>106</v>
      </c>
      <c r="C20" s="43">
        <f t="shared" si="0"/>
        <v>331883</v>
      </c>
      <c r="D20" s="43">
        <v>330283</v>
      </c>
      <c r="E20" s="43">
        <v>1600</v>
      </c>
      <c r="F20" s="43">
        <v>0</v>
      </c>
    </row>
    <row r="21" spans="1:6" x14ac:dyDescent="0.2">
      <c r="A21" s="2" t="s">
        <v>8</v>
      </c>
      <c r="B21" s="42" t="s">
        <v>7</v>
      </c>
      <c r="C21" s="43">
        <f t="shared" si="0"/>
        <v>331883</v>
      </c>
      <c r="D21" s="43">
        <v>330283</v>
      </c>
      <c r="E21" s="43">
        <v>1600</v>
      </c>
      <c r="F21" s="43">
        <v>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87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BreakPreview" topLeftCell="A7" zoomScaleNormal="100" zoomScaleSheetLayoutView="100" workbookViewId="0">
      <selection activeCell="D22" sqref="D22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7109375" style="1" customWidth="1"/>
    <col min="4" max="5" width="14.28515625" style="1" customWidth="1"/>
    <col min="6" max="6" width="15.42578125" style="1" customWidth="1"/>
    <col min="7" max="16384" width="8.85546875" style="1"/>
  </cols>
  <sheetData>
    <row r="1" spans="1:9" s="47" customFormat="1" ht="37.5" customHeight="1" x14ac:dyDescent="0.3">
      <c r="C1" s="137" t="s">
        <v>84</v>
      </c>
      <c r="D1" s="137"/>
      <c r="E1" s="137"/>
      <c r="F1" s="137"/>
      <c r="G1" s="137"/>
      <c r="H1" s="48"/>
    </row>
    <row r="2" spans="1:9" s="47" customFormat="1" ht="16.149999999999999" customHeight="1" x14ac:dyDescent="0.3">
      <c r="C2" s="137" t="s">
        <v>29</v>
      </c>
      <c r="D2" s="137"/>
      <c r="E2" s="137"/>
      <c r="F2" s="137"/>
      <c r="G2" s="80"/>
      <c r="H2" s="49"/>
      <c r="I2" s="49"/>
    </row>
    <row r="3" spans="1:9" s="47" customFormat="1" ht="15.6" customHeight="1" x14ac:dyDescent="0.3">
      <c r="C3" s="138" t="s">
        <v>98</v>
      </c>
      <c r="D3" s="138"/>
      <c r="E3" s="138"/>
      <c r="F3" s="138"/>
      <c r="G3" s="80"/>
      <c r="H3" s="49"/>
      <c r="I3" s="49"/>
    </row>
    <row r="4" spans="1:9" s="47" customFormat="1" ht="35.25" customHeight="1" x14ac:dyDescent="0.3">
      <c r="C4" s="50"/>
      <c r="D4" s="50"/>
      <c r="E4" s="139"/>
      <c r="F4" s="139"/>
      <c r="G4" s="139"/>
      <c r="H4" s="139"/>
      <c r="I4" s="139"/>
    </row>
    <row r="5" spans="1:9" s="47" customFormat="1" ht="50.25" customHeight="1" x14ac:dyDescent="0.3">
      <c r="A5" s="140" t="s">
        <v>30</v>
      </c>
      <c r="B5" s="140"/>
      <c r="C5" s="140"/>
      <c r="D5" s="140"/>
      <c r="E5" s="140"/>
      <c r="F5" s="140"/>
      <c r="G5" s="49"/>
      <c r="H5" s="49"/>
      <c r="I5" s="49"/>
    </row>
    <row r="6" spans="1:9" s="51" customFormat="1" ht="61.15" customHeight="1" x14ac:dyDescent="0.3">
      <c r="A6" s="135" t="s">
        <v>93</v>
      </c>
      <c r="B6" s="135"/>
      <c r="C6" s="135"/>
      <c r="D6" s="135"/>
      <c r="E6" s="135"/>
      <c r="F6" s="135"/>
      <c r="G6" s="55"/>
      <c r="H6" s="55"/>
      <c r="I6" s="55"/>
    </row>
    <row r="7" spans="1:9" s="51" customFormat="1" ht="48.75" customHeight="1" x14ac:dyDescent="0.3">
      <c r="A7" s="136" t="s">
        <v>9</v>
      </c>
      <c r="B7" s="136"/>
      <c r="E7" s="52"/>
      <c r="F7" s="52"/>
      <c r="G7" s="52"/>
      <c r="H7" s="52"/>
      <c r="I7" s="52"/>
    </row>
    <row r="8" spans="1:9" s="51" customFormat="1" ht="25.15" customHeight="1" x14ac:dyDescent="0.3">
      <c r="A8" s="53" t="s">
        <v>10</v>
      </c>
      <c r="B8" s="53"/>
      <c r="E8" s="81"/>
      <c r="F8" s="54" t="s">
        <v>31</v>
      </c>
      <c r="G8" s="50"/>
    </row>
    <row r="9" spans="1:9" ht="13.9" customHeight="1" x14ac:dyDescent="0.2">
      <c r="A9" s="133" t="s">
        <v>0</v>
      </c>
      <c r="B9" s="133" t="s">
        <v>14</v>
      </c>
      <c r="C9" s="133" t="s">
        <v>2</v>
      </c>
      <c r="D9" s="133" t="s">
        <v>3</v>
      </c>
      <c r="E9" s="133" t="s">
        <v>4</v>
      </c>
      <c r="F9" s="133"/>
    </row>
    <row r="10" spans="1:9" ht="13.9" customHeight="1" x14ac:dyDescent="0.2">
      <c r="A10" s="133"/>
      <c r="B10" s="133"/>
      <c r="C10" s="133"/>
      <c r="D10" s="133"/>
      <c r="E10" s="133" t="s">
        <v>5</v>
      </c>
      <c r="F10" s="133" t="s">
        <v>6</v>
      </c>
    </row>
    <row r="11" spans="1:9" ht="13.9" customHeight="1" x14ac:dyDescent="0.2">
      <c r="A11" s="133"/>
      <c r="B11" s="133"/>
      <c r="C11" s="133"/>
      <c r="D11" s="133"/>
      <c r="E11" s="133"/>
      <c r="F11" s="133"/>
    </row>
    <row r="12" spans="1:9" ht="13.9" customHeight="1" x14ac:dyDescent="0.2">
      <c r="A12" s="79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</row>
    <row r="13" spans="1:9" ht="21" customHeight="1" x14ac:dyDescent="0.2">
      <c r="A13" s="141" t="s">
        <v>13</v>
      </c>
      <c r="B13" s="142"/>
      <c r="C13" s="142"/>
      <c r="D13" s="142"/>
      <c r="E13" s="142"/>
      <c r="F13" s="143"/>
    </row>
    <row r="14" spans="1:9" x14ac:dyDescent="0.2">
      <c r="A14" s="41"/>
      <c r="B14" s="42"/>
      <c r="C14" s="43"/>
      <c r="D14" s="43"/>
      <c r="E14" s="43"/>
      <c r="F14" s="43"/>
    </row>
    <row r="15" spans="1:9" x14ac:dyDescent="0.2">
      <c r="A15" s="41"/>
      <c r="B15" s="42"/>
      <c r="C15" s="43"/>
      <c r="D15" s="43"/>
      <c r="E15" s="43"/>
      <c r="F15" s="43"/>
    </row>
    <row r="16" spans="1:9" x14ac:dyDescent="0.2">
      <c r="A16" s="44"/>
      <c r="B16" s="45"/>
      <c r="C16" s="46"/>
      <c r="D16" s="46"/>
      <c r="E16" s="46"/>
      <c r="F16" s="46"/>
    </row>
    <row r="17" spans="1:6" x14ac:dyDescent="0.2">
      <c r="A17" s="44"/>
      <c r="B17" s="45"/>
      <c r="C17" s="46"/>
      <c r="D17" s="46"/>
      <c r="E17" s="46"/>
      <c r="F17" s="46"/>
    </row>
    <row r="18" spans="1:6" x14ac:dyDescent="0.2">
      <c r="A18" s="2" t="s">
        <v>8</v>
      </c>
      <c r="B18" s="42" t="s">
        <v>11</v>
      </c>
      <c r="C18" s="43">
        <f>D18+E18</f>
        <v>0</v>
      </c>
      <c r="D18" s="43">
        <v>0</v>
      </c>
      <c r="E18" s="43">
        <v>0</v>
      </c>
      <c r="F18" s="43">
        <v>0</v>
      </c>
    </row>
    <row r="19" spans="1:6" x14ac:dyDescent="0.2">
      <c r="A19" s="141" t="s">
        <v>12</v>
      </c>
      <c r="B19" s="142"/>
      <c r="C19" s="142"/>
      <c r="D19" s="142"/>
      <c r="E19" s="142"/>
      <c r="F19" s="143"/>
    </row>
    <row r="20" spans="1:6" x14ac:dyDescent="0.2">
      <c r="A20" s="41"/>
      <c r="B20" s="42"/>
      <c r="C20" s="43"/>
      <c r="D20" s="43"/>
      <c r="E20" s="43"/>
      <c r="F20" s="43"/>
    </row>
    <row r="21" spans="1:6" x14ac:dyDescent="0.2">
      <c r="A21" s="41"/>
      <c r="B21" s="42"/>
      <c r="C21" s="43"/>
      <c r="D21" s="43"/>
      <c r="E21" s="43"/>
      <c r="F21" s="43"/>
    </row>
    <row r="22" spans="1:6" ht="32.450000000000003" customHeight="1" x14ac:dyDescent="0.2">
      <c r="A22" s="44"/>
      <c r="B22" s="45"/>
      <c r="C22" s="46"/>
      <c r="D22" s="46"/>
      <c r="E22" s="46"/>
      <c r="F22" s="46"/>
    </row>
    <row r="23" spans="1:6" x14ac:dyDescent="0.2">
      <c r="A23" s="2" t="s">
        <v>8</v>
      </c>
      <c r="B23" s="42" t="s">
        <v>11</v>
      </c>
      <c r="C23" s="43">
        <f>D23+E23</f>
        <v>0</v>
      </c>
      <c r="D23" s="43">
        <v>0</v>
      </c>
      <c r="E23" s="43">
        <v>0</v>
      </c>
      <c r="F23" s="43">
        <v>0</v>
      </c>
    </row>
  </sheetData>
  <mergeCells count="16">
    <mergeCell ref="A19:F19"/>
    <mergeCell ref="A13:F13"/>
    <mergeCell ref="A7:B7"/>
    <mergeCell ref="C1:G1"/>
    <mergeCell ref="C2:F2"/>
    <mergeCell ref="C3:F3"/>
    <mergeCell ref="E4:I4"/>
    <mergeCell ref="A5:F5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4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view="pageBreakPreview" zoomScale="80" zoomScaleNormal="100" zoomScaleSheetLayoutView="80" workbookViewId="0">
      <selection activeCell="L2" sqref="L2:O2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47" customFormat="1" ht="37.5" customHeight="1" x14ac:dyDescent="0.3">
      <c r="H1" s="48"/>
      <c r="L1" s="144" t="s">
        <v>85</v>
      </c>
      <c r="M1" s="144"/>
      <c r="N1" s="144"/>
      <c r="O1" s="144"/>
      <c r="P1" s="144"/>
    </row>
    <row r="2" spans="1:16" s="47" customFormat="1" ht="16.149999999999999" customHeight="1" x14ac:dyDescent="0.3">
      <c r="H2" s="49"/>
      <c r="I2" s="49"/>
      <c r="L2" s="144" t="s">
        <v>29</v>
      </c>
      <c r="M2" s="144"/>
      <c r="N2" s="144"/>
      <c r="O2" s="144"/>
      <c r="P2" s="82"/>
    </row>
    <row r="3" spans="1:16" s="47" customFormat="1" ht="27.6" customHeight="1" x14ac:dyDescent="0.3">
      <c r="H3" s="49"/>
      <c r="I3" s="49"/>
      <c r="L3" s="145" t="s">
        <v>108</v>
      </c>
      <c r="M3" s="145"/>
      <c r="N3" s="145"/>
      <c r="O3" s="145"/>
      <c r="P3" s="82"/>
    </row>
    <row r="4" spans="1:16" s="47" customFormat="1" ht="6" customHeight="1" x14ac:dyDescent="0.3">
      <c r="C4" s="50"/>
      <c r="D4" s="50"/>
      <c r="E4" s="139"/>
      <c r="F4" s="139"/>
      <c r="G4" s="139"/>
      <c r="H4" s="139"/>
      <c r="I4" s="139"/>
    </row>
    <row r="5" spans="1:16" s="47" customFormat="1" ht="18.600000000000001" customHeight="1" x14ac:dyDescent="0.3">
      <c r="A5" s="140" t="s">
        <v>30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</row>
    <row r="6" spans="1:16" s="51" customFormat="1" ht="39.6" customHeight="1" x14ac:dyDescent="0.3">
      <c r="A6" s="135" t="s">
        <v>94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</row>
    <row r="7" spans="1:16" s="51" customFormat="1" ht="48.75" customHeight="1" x14ac:dyDescent="0.3">
      <c r="A7" s="136" t="s">
        <v>9</v>
      </c>
      <c r="B7" s="136"/>
      <c r="E7" s="52"/>
      <c r="F7" s="52"/>
      <c r="G7" s="52"/>
      <c r="H7" s="52"/>
      <c r="I7" s="52"/>
    </row>
    <row r="8" spans="1:16" s="51" customFormat="1" ht="27" customHeight="1" x14ac:dyDescent="0.3">
      <c r="A8" s="53" t="s">
        <v>10</v>
      </c>
      <c r="B8" s="53"/>
      <c r="E8" s="81"/>
      <c r="G8" s="50"/>
    </row>
    <row r="10" spans="1:16" ht="15.75" x14ac:dyDescent="0.25">
      <c r="P10" s="54" t="s">
        <v>31</v>
      </c>
    </row>
    <row r="11" spans="1:16" ht="13.9" customHeight="1" x14ac:dyDescent="0.2">
      <c r="A11" s="146" t="s">
        <v>15</v>
      </c>
      <c r="B11" s="146" t="s">
        <v>16</v>
      </c>
      <c r="C11" s="146" t="s">
        <v>17</v>
      </c>
      <c r="D11" s="133" t="s">
        <v>18</v>
      </c>
      <c r="E11" s="133" t="s">
        <v>3</v>
      </c>
      <c r="F11" s="133"/>
      <c r="G11" s="133"/>
      <c r="H11" s="133"/>
      <c r="I11" s="133"/>
      <c r="J11" s="133" t="s">
        <v>4</v>
      </c>
      <c r="K11" s="133"/>
      <c r="L11" s="133"/>
      <c r="M11" s="133"/>
      <c r="N11" s="133"/>
      <c r="O11" s="133"/>
      <c r="P11" s="133" t="s">
        <v>19</v>
      </c>
    </row>
    <row r="12" spans="1:16" ht="13.9" customHeight="1" x14ac:dyDescent="0.2">
      <c r="A12" s="133"/>
      <c r="B12" s="133"/>
      <c r="C12" s="133"/>
      <c r="D12" s="133"/>
      <c r="E12" s="133" t="s">
        <v>5</v>
      </c>
      <c r="F12" s="133" t="s">
        <v>20</v>
      </c>
      <c r="G12" s="133" t="s">
        <v>21</v>
      </c>
      <c r="H12" s="133"/>
      <c r="I12" s="133" t="s">
        <v>22</v>
      </c>
      <c r="J12" s="133" t="s">
        <v>5</v>
      </c>
      <c r="K12" s="133" t="s">
        <v>6</v>
      </c>
      <c r="L12" s="133" t="s">
        <v>20</v>
      </c>
      <c r="M12" s="133" t="s">
        <v>21</v>
      </c>
      <c r="N12" s="133"/>
      <c r="O12" s="133" t="s">
        <v>22</v>
      </c>
      <c r="P12" s="133"/>
    </row>
    <row r="13" spans="1:16" ht="13.9" customHeight="1" x14ac:dyDescent="0.2">
      <c r="A13" s="133"/>
      <c r="B13" s="133"/>
      <c r="C13" s="133"/>
      <c r="D13" s="133"/>
      <c r="E13" s="133"/>
      <c r="F13" s="133"/>
      <c r="G13" s="133" t="s">
        <v>23</v>
      </c>
      <c r="H13" s="133" t="s">
        <v>24</v>
      </c>
      <c r="I13" s="133"/>
      <c r="J13" s="133"/>
      <c r="K13" s="133"/>
      <c r="L13" s="133"/>
      <c r="M13" s="133" t="s">
        <v>23</v>
      </c>
      <c r="N13" s="133" t="s">
        <v>24</v>
      </c>
      <c r="O13" s="133"/>
      <c r="P13" s="133"/>
    </row>
    <row r="14" spans="1:16" ht="44.25" customHeight="1" x14ac:dyDescent="0.2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</row>
    <row r="15" spans="1:16" x14ac:dyDescent="0.2">
      <c r="A15" s="95">
        <v>1</v>
      </c>
      <c r="B15" s="95">
        <v>2</v>
      </c>
      <c r="C15" s="95">
        <v>3</v>
      </c>
      <c r="D15" s="95">
        <v>4</v>
      </c>
      <c r="E15" s="95">
        <v>5</v>
      </c>
      <c r="F15" s="95">
        <v>6</v>
      </c>
      <c r="G15" s="95">
        <v>7</v>
      </c>
      <c r="H15" s="95">
        <v>8</v>
      </c>
      <c r="I15" s="95">
        <v>9</v>
      </c>
      <c r="J15" s="95">
        <v>10</v>
      </c>
      <c r="K15" s="95">
        <v>11</v>
      </c>
      <c r="L15" s="95">
        <v>12</v>
      </c>
      <c r="M15" s="95">
        <v>13</v>
      </c>
      <c r="N15" s="95">
        <v>14</v>
      </c>
      <c r="O15" s="95">
        <v>15</v>
      </c>
      <c r="P15" s="95">
        <v>16</v>
      </c>
    </row>
    <row r="16" spans="1:16" x14ac:dyDescent="0.2">
      <c r="A16" s="97" t="s">
        <v>48</v>
      </c>
      <c r="B16" s="98"/>
      <c r="C16" s="99"/>
      <c r="D16" s="100" t="s">
        <v>49</v>
      </c>
      <c r="E16" s="101">
        <v>5496220</v>
      </c>
      <c r="F16" s="101">
        <v>5122220</v>
      </c>
      <c r="G16" s="101">
        <v>2321130</v>
      </c>
      <c r="H16" s="101">
        <v>80000</v>
      </c>
      <c r="I16" s="101">
        <v>374000</v>
      </c>
      <c r="J16" s="101">
        <v>326600</v>
      </c>
      <c r="K16" s="101">
        <v>325000</v>
      </c>
      <c r="L16" s="101">
        <v>1600</v>
      </c>
      <c r="M16" s="101">
        <v>0</v>
      </c>
      <c r="N16" s="101">
        <v>0</v>
      </c>
      <c r="O16" s="101">
        <v>325000</v>
      </c>
      <c r="P16" s="101">
        <f t="shared" ref="P16:P46" si="0">E16+J16</f>
        <v>5822820</v>
      </c>
    </row>
    <row r="17" spans="1:16" x14ac:dyDescent="0.2">
      <c r="A17" s="97" t="s">
        <v>50</v>
      </c>
      <c r="B17" s="98"/>
      <c r="C17" s="99"/>
      <c r="D17" s="100" t="s">
        <v>49</v>
      </c>
      <c r="E17" s="101">
        <v>5496220</v>
      </c>
      <c r="F17" s="101">
        <v>5122220</v>
      </c>
      <c r="G17" s="101">
        <v>2321130</v>
      </c>
      <c r="H17" s="101">
        <v>80000</v>
      </c>
      <c r="I17" s="101">
        <v>374000</v>
      </c>
      <c r="J17" s="101">
        <v>326600</v>
      </c>
      <c r="K17" s="101">
        <v>325000</v>
      </c>
      <c r="L17" s="101">
        <v>1600</v>
      </c>
      <c r="M17" s="101">
        <v>0</v>
      </c>
      <c r="N17" s="101">
        <v>0</v>
      </c>
      <c r="O17" s="101">
        <v>325000</v>
      </c>
      <c r="P17" s="101">
        <f t="shared" si="0"/>
        <v>5822820</v>
      </c>
    </row>
    <row r="18" spans="1:16" s="89" customFormat="1" ht="78.599999999999994" customHeight="1" x14ac:dyDescent="0.2">
      <c r="A18" s="102" t="s">
        <v>109</v>
      </c>
      <c r="B18" s="102" t="s">
        <v>110</v>
      </c>
      <c r="C18" s="103" t="s">
        <v>111</v>
      </c>
      <c r="D18" s="104" t="s">
        <v>112</v>
      </c>
      <c r="E18" s="104">
        <v>2193921</v>
      </c>
      <c r="F18" s="104">
        <v>2143921</v>
      </c>
      <c r="G18" s="104">
        <v>1643850</v>
      </c>
      <c r="H18" s="104">
        <v>80000</v>
      </c>
      <c r="I18" s="104">
        <v>50000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f t="shared" si="0"/>
        <v>2193921</v>
      </c>
    </row>
    <row r="19" spans="1:16" ht="92.45" customHeight="1" x14ac:dyDescent="0.2">
      <c r="A19" s="102" t="s">
        <v>113</v>
      </c>
      <c r="B19" s="102" t="s">
        <v>114</v>
      </c>
      <c r="C19" s="103" t="s">
        <v>95</v>
      </c>
      <c r="D19" s="104" t="s">
        <v>115</v>
      </c>
      <c r="E19" s="104">
        <v>920552</v>
      </c>
      <c r="F19" s="104">
        <v>920552</v>
      </c>
      <c r="G19" s="104">
        <v>677280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f t="shared" si="0"/>
        <v>920552</v>
      </c>
    </row>
    <row r="20" spans="1:16" ht="76.900000000000006" customHeight="1" x14ac:dyDescent="0.2">
      <c r="A20" s="102" t="s">
        <v>116</v>
      </c>
      <c r="B20" s="102" t="s">
        <v>117</v>
      </c>
      <c r="C20" s="103" t="s">
        <v>118</v>
      </c>
      <c r="D20" s="104" t="s">
        <v>119</v>
      </c>
      <c r="E20" s="104">
        <v>310000</v>
      </c>
      <c r="F20" s="104">
        <v>0</v>
      </c>
      <c r="G20" s="104">
        <v>0</v>
      </c>
      <c r="H20" s="104">
        <v>0</v>
      </c>
      <c r="I20" s="104">
        <v>310000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f t="shared" si="0"/>
        <v>310000</v>
      </c>
    </row>
    <row r="21" spans="1:16" ht="73.150000000000006" customHeight="1" x14ac:dyDescent="0.2">
      <c r="A21" s="102" t="s">
        <v>120</v>
      </c>
      <c r="B21" s="102" t="s">
        <v>121</v>
      </c>
      <c r="C21" s="103" t="s">
        <v>118</v>
      </c>
      <c r="D21" s="104" t="s">
        <v>122</v>
      </c>
      <c r="E21" s="104">
        <v>50000</v>
      </c>
      <c r="F21" s="104">
        <v>50000</v>
      </c>
      <c r="G21" s="104">
        <v>0</v>
      </c>
      <c r="H21" s="104">
        <v>0</v>
      </c>
      <c r="I21" s="104">
        <v>0</v>
      </c>
      <c r="J21" s="104">
        <v>0</v>
      </c>
      <c r="K21" s="104">
        <v>0</v>
      </c>
      <c r="L21" s="104">
        <v>0</v>
      </c>
      <c r="M21" s="104">
        <v>0</v>
      </c>
      <c r="N21" s="104">
        <v>0</v>
      </c>
      <c r="O21" s="104">
        <v>0</v>
      </c>
      <c r="P21" s="104">
        <f t="shared" si="0"/>
        <v>50000</v>
      </c>
    </row>
    <row r="22" spans="1:16" ht="52.9" customHeight="1" x14ac:dyDescent="0.2">
      <c r="A22" s="102" t="s">
        <v>123</v>
      </c>
      <c r="B22" s="102" t="s">
        <v>124</v>
      </c>
      <c r="C22" s="103" t="s">
        <v>118</v>
      </c>
      <c r="D22" s="104" t="s">
        <v>125</v>
      </c>
      <c r="E22" s="104">
        <v>1651000</v>
      </c>
      <c r="F22" s="104">
        <v>1651000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f t="shared" si="0"/>
        <v>1651000</v>
      </c>
    </row>
    <row r="23" spans="1:16" ht="73.900000000000006" customHeight="1" x14ac:dyDescent="0.2">
      <c r="A23" s="102" t="s">
        <v>126</v>
      </c>
      <c r="B23" s="102" t="s">
        <v>127</v>
      </c>
      <c r="C23" s="103" t="s">
        <v>128</v>
      </c>
      <c r="D23" s="104" t="s">
        <v>129</v>
      </c>
      <c r="E23" s="104">
        <v>0</v>
      </c>
      <c r="F23" s="104">
        <v>0</v>
      </c>
      <c r="G23" s="104">
        <v>0</v>
      </c>
      <c r="H23" s="104">
        <v>0</v>
      </c>
      <c r="I23" s="104">
        <v>0</v>
      </c>
      <c r="J23" s="104">
        <v>250000</v>
      </c>
      <c r="K23" s="104">
        <v>250000</v>
      </c>
      <c r="L23" s="104">
        <v>0</v>
      </c>
      <c r="M23" s="104">
        <v>0</v>
      </c>
      <c r="N23" s="104">
        <v>0</v>
      </c>
      <c r="O23" s="104">
        <v>250000</v>
      </c>
      <c r="P23" s="104">
        <f t="shared" si="0"/>
        <v>250000</v>
      </c>
    </row>
    <row r="24" spans="1:16" ht="44.45" customHeight="1" x14ac:dyDescent="0.2">
      <c r="A24" s="102" t="s">
        <v>88</v>
      </c>
      <c r="B24" s="102" t="s">
        <v>89</v>
      </c>
      <c r="C24" s="103" t="s">
        <v>90</v>
      </c>
      <c r="D24" s="104" t="s">
        <v>91</v>
      </c>
      <c r="E24" s="104">
        <v>356747</v>
      </c>
      <c r="F24" s="104">
        <v>356747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f t="shared" si="0"/>
        <v>356747</v>
      </c>
    </row>
    <row r="25" spans="1:16" ht="50.45" customHeight="1" x14ac:dyDescent="0.2">
      <c r="A25" s="102" t="s">
        <v>130</v>
      </c>
      <c r="B25" s="102" t="s">
        <v>131</v>
      </c>
      <c r="C25" s="103" t="s">
        <v>132</v>
      </c>
      <c r="D25" s="104" t="s">
        <v>133</v>
      </c>
      <c r="E25" s="104">
        <v>-30000</v>
      </c>
      <c r="F25" s="104">
        <v>0</v>
      </c>
      <c r="G25" s="104">
        <v>0</v>
      </c>
      <c r="H25" s="104">
        <v>0</v>
      </c>
      <c r="I25" s="104">
        <v>-30000</v>
      </c>
      <c r="J25" s="104">
        <v>75000</v>
      </c>
      <c r="K25" s="104">
        <v>75000</v>
      </c>
      <c r="L25" s="104">
        <v>0</v>
      </c>
      <c r="M25" s="104">
        <v>0</v>
      </c>
      <c r="N25" s="104">
        <v>0</v>
      </c>
      <c r="O25" s="104">
        <v>75000</v>
      </c>
      <c r="P25" s="104">
        <f t="shared" si="0"/>
        <v>45000</v>
      </c>
    </row>
    <row r="26" spans="1:16" ht="50.45" customHeight="1" x14ac:dyDescent="0.2">
      <c r="A26" s="102" t="s">
        <v>134</v>
      </c>
      <c r="B26" s="102" t="s">
        <v>135</v>
      </c>
      <c r="C26" s="103" t="s">
        <v>136</v>
      </c>
      <c r="D26" s="104" t="s">
        <v>137</v>
      </c>
      <c r="E26" s="104">
        <v>44000</v>
      </c>
      <c r="F26" s="104">
        <v>0</v>
      </c>
      <c r="G26" s="104">
        <v>0</v>
      </c>
      <c r="H26" s="104">
        <v>0</v>
      </c>
      <c r="I26" s="104">
        <v>44000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f t="shared" si="0"/>
        <v>44000</v>
      </c>
    </row>
    <row r="27" spans="1:16" ht="47.45" customHeight="1" x14ac:dyDescent="0.2">
      <c r="A27" s="102" t="s">
        <v>138</v>
      </c>
      <c r="B27" s="102" t="s">
        <v>139</v>
      </c>
      <c r="C27" s="103" t="s">
        <v>140</v>
      </c>
      <c r="D27" s="104" t="s">
        <v>141</v>
      </c>
      <c r="E27" s="104">
        <v>0</v>
      </c>
      <c r="F27" s="104">
        <v>0</v>
      </c>
      <c r="G27" s="104">
        <v>0</v>
      </c>
      <c r="H27" s="104">
        <v>0</v>
      </c>
      <c r="I27" s="104">
        <v>0</v>
      </c>
      <c r="J27" s="104">
        <v>1600</v>
      </c>
      <c r="K27" s="104">
        <v>0</v>
      </c>
      <c r="L27" s="104">
        <v>1600</v>
      </c>
      <c r="M27" s="104">
        <v>0</v>
      </c>
      <c r="N27" s="104">
        <v>0</v>
      </c>
      <c r="O27" s="104">
        <v>0</v>
      </c>
      <c r="P27" s="104">
        <f t="shared" si="0"/>
        <v>1600</v>
      </c>
    </row>
    <row r="28" spans="1:16" ht="46.15" customHeight="1" x14ac:dyDescent="0.2">
      <c r="A28" s="97" t="s">
        <v>25</v>
      </c>
      <c r="B28" s="98"/>
      <c r="C28" s="99"/>
      <c r="D28" s="100" t="s">
        <v>26</v>
      </c>
      <c r="E28" s="101">
        <v>5272688</v>
      </c>
      <c r="F28" s="101">
        <v>4579688</v>
      </c>
      <c r="G28" s="101">
        <v>3150205</v>
      </c>
      <c r="H28" s="101">
        <v>190154</v>
      </c>
      <c r="I28" s="101">
        <v>693000</v>
      </c>
      <c r="J28" s="101">
        <v>2500000</v>
      </c>
      <c r="K28" s="101">
        <v>2500000</v>
      </c>
      <c r="L28" s="101">
        <v>0</v>
      </c>
      <c r="M28" s="101">
        <v>0</v>
      </c>
      <c r="N28" s="101">
        <v>0</v>
      </c>
      <c r="O28" s="101">
        <v>2500000</v>
      </c>
      <c r="P28" s="101">
        <f t="shared" si="0"/>
        <v>7772688</v>
      </c>
    </row>
    <row r="29" spans="1:16" ht="25.5" x14ac:dyDescent="0.2">
      <c r="A29" s="97" t="s">
        <v>27</v>
      </c>
      <c r="B29" s="98"/>
      <c r="C29" s="99"/>
      <c r="D29" s="100" t="s">
        <v>26</v>
      </c>
      <c r="E29" s="101">
        <v>5272688</v>
      </c>
      <c r="F29" s="101">
        <v>4579688</v>
      </c>
      <c r="G29" s="101">
        <v>3150205</v>
      </c>
      <c r="H29" s="101">
        <v>190154</v>
      </c>
      <c r="I29" s="101">
        <v>693000</v>
      </c>
      <c r="J29" s="101">
        <v>2500000</v>
      </c>
      <c r="K29" s="101">
        <v>2500000</v>
      </c>
      <c r="L29" s="101">
        <v>0</v>
      </c>
      <c r="M29" s="101">
        <v>0</v>
      </c>
      <c r="N29" s="101">
        <v>0</v>
      </c>
      <c r="O29" s="101">
        <v>2500000</v>
      </c>
      <c r="P29" s="101">
        <f t="shared" si="0"/>
        <v>7772688</v>
      </c>
    </row>
    <row r="30" spans="1:16" x14ac:dyDescent="0.2">
      <c r="A30" s="102" t="s">
        <v>53</v>
      </c>
      <c r="B30" s="102" t="s">
        <v>52</v>
      </c>
      <c r="C30" s="103" t="s">
        <v>54</v>
      </c>
      <c r="D30" s="104" t="s">
        <v>55</v>
      </c>
      <c r="E30" s="104">
        <v>1635964</v>
      </c>
      <c r="F30" s="104">
        <v>1104964</v>
      </c>
      <c r="G30" s="104">
        <v>654736</v>
      </c>
      <c r="H30" s="104">
        <v>76054</v>
      </c>
      <c r="I30" s="104">
        <v>531000</v>
      </c>
      <c r="J30" s="104">
        <v>0</v>
      </c>
      <c r="K30" s="104">
        <v>0</v>
      </c>
      <c r="L30" s="104">
        <v>0</v>
      </c>
      <c r="M30" s="104">
        <v>0</v>
      </c>
      <c r="N30" s="104">
        <v>0</v>
      </c>
      <c r="O30" s="104">
        <v>0</v>
      </c>
      <c r="P30" s="104">
        <f t="shared" si="0"/>
        <v>1635964</v>
      </c>
    </row>
    <row r="31" spans="1:16" ht="38.25" x14ac:dyDescent="0.2">
      <c r="A31" s="102" t="s">
        <v>56</v>
      </c>
      <c r="B31" s="102" t="s">
        <v>57</v>
      </c>
      <c r="C31" s="103" t="s">
        <v>58</v>
      </c>
      <c r="D31" s="104" t="s">
        <v>59</v>
      </c>
      <c r="E31" s="104">
        <v>2830493</v>
      </c>
      <c r="F31" s="104">
        <v>2830493</v>
      </c>
      <c r="G31" s="104">
        <v>2068023</v>
      </c>
      <c r="H31" s="104">
        <v>102850</v>
      </c>
      <c r="I31" s="104">
        <v>0</v>
      </c>
      <c r="J31" s="104">
        <v>0</v>
      </c>
      <c r="K31" s="104">
        <v>0</v>
      </c>
      <c r="L31" s="104">
        <v>0</v>
      </c>
      <c r="M31" s="104">
        <v>0</v>
      </c>
      <c r="N31" s="104">
        <v>0</v>
      </c>
      <c r="O31" s="104">
        <v>0</v>
      </c>
      <c r="P31" s="104">
        <f t="shared" si="0"/>
        <v>2830493</v>
      </c>
    </row>
    <row r="32" spans="1:16" ht="60" customHeight="1" x14ac:dyDescent="0.2">
      <c r="A32" s="102" t="s">
        <v>142</v>
      </c>
      <c r="B32" s="102" t="s">
        <v>143</v>
      </c>
      <c r="C32" s="103" t="s">
        <v>144</v>
      </c>
      <c r="D32" s="104" t="s">
        <v>145</v>
      </c>
      <c r="E32" s="104">
        <v>194204</v>
      </c>
      <c r="F32" s="104">
        <v>194204</v>
      </c>
      <c r="G32" s="104">
        <v>142882</v>
      </c>
      <c r="H32" s="104">
        <v>0</v>
      </c>
      <c r="I32" s="104">
        <v>0</v>
      </c>
      <c r="J32" s="104">
        <v>0</v>
      </c>
      <c r="K32" s="104">
        <v>0</v>
      </c>
      <c r="L32" s="104">
        <v>0</v>
      </c>
      <c r="M32" s="104">
        <v>0</v>
      </c>
      <c r="N32" s="104">
        <v>0</v>
      </c>
      <c r="O32" s="104">
        <v>0</v>
      </c>
      <c r="P32" s="104">
        <f t="shared" si="0"/>
        <v>194204</v>
      </c>
    </row>
    <row r="33" spans="1:16" ht="25.5" x14ac:dyDescent="0.2">
      <c r="A33" s="102" t="s">
        <v>146</v>
      </c>
      <c r="B33" s="102" t="s">
        <v>147</v>
      </c>
      <c r="C33" s="103" t="s">
        <v>144</v>
      </c>
      <c r="D33" s="104" t="s">
        <v>148</v>
      </c>
      <c r="E33" s="104">
        <v>386777</v>
      </c>
      <c r="F33" s="104">
        <v>386777</v>
      </c>
      <c r="G33" s="104">
        <v>284564</v>
      </c>
      <c r="H33" s="104">
        <v>0</v>
      </c>
      <c r="I33" s="104">
        <v>0</v>
      </c>
      <c r="J33" s="104">
        <v>0</v>
      </c>
      <c r="K33" s="104">
        <v>0</v>
      </c>
      <c r="L33" s="104">
        <v>0</v>
      </c>
      <c r="M33" s="104">
        <v>0</v>
      </c>
      <c r="N33" s="104">
        <v>0</v>
      </c>
      <c r="O33" s="104">
        <v>0</v>
      </c>
      <c r="P33" s="104">
        <f t="shared" si="0"/>
        <v>386777</v>
      </c>
    </row>
    <row r="34" spans="1:16" ht="76.900000000000006" customHeight="1" x14ac:dyDescent="0.2">
      <c r="A34" s="102" t="s">
        <v>149</v>
      </c>
      <c r="B34" s="102" t="s">
        <v>150</v>
      </c>
      <c r="C34" s="103" t="s">
        <v>46</v>
      </c>
      <c r="D34" s="104" t="s">
        <v>151</v>
      </c>
      <c r="E34" s="104">
        <v>0</v>
      </c>
      <c r="F34" s="104">
        <v>0</v>
      </c>
      <c r="G34" s="104">
        <v>0</v>
      </c>
      <c r="H34" s="104">
        <v>0</v>
      </c>
      <c r="I34" s="104">
        <v>0</v>
      </c>
      <c r="J34" s="104">
        <v>2500000</v>
      </c>
      <c r="K34" s="104">
        <v>2500000</v>
      </c>
      <c r="L34" s="104">
        <v>0</v>
      </c>
      <c r="M34" s="104">
        <v>0</v>
      </c>
      <c r="N34" s="104">
        <v>0</v>
      </c>
      <c r="O34" s="104">
        <v>2500000</v>
      </c>
      <c r="P34" s="104">
        <f t="shared" si="0"/>
        <v>2500000</v>
      </c>
    </row>
    <row r="35" spans="1:16" x14ac:dyDescent="0.2">
      <c r="A35" s="102" t="s">
        <v>152</v>
      </c>
      <c r="B35" s="102" t="s">
        <v>153</v>
      </c>
      <c r="C35" s="103" t="s">
        <v>154</v>
      </c>
      <c r="D35" s="104" t="s">
        <v>155</v>
      </c>
      <c r="E35" s="104">
        <v>80000</v>
      </c>
      <c r="F35" s="104">
        <v>26000</v>
      </c>
      <c r="G35" s="104">
        <v>0</v>
      </c>
      <c r="H35" s="104">
        <v>0</v>
      </c>
      <c r="I35" s="104">
        <v>54000</v>
      </c>
      <c r="J35" s="104">
        <v>0</v>
      </c>
      <c r="K35" s="104">
        <v>0</v>
      </c>
      <c r="L35" s="104">
        <v>0</v>
      </c>
      <c r="M35" s="104">
        <v>0</v>
      </c>
      <c r="N35" s="104">
        <v>0</v>
      </c>
      <c r="O35" s="104">
        <v>0</v>
      </c>
      <c r="P35" s="104">
        <f t="shared" si="0"/>
        <v>80000</v>
      </c>
    </row>
    <row r="36" spans="1:16" ht="38.25" x14ac:dyDescent="0.2">
      <c r="A36" s="102" t="s">
        <v>60</v>
      </c>
      <c r="B36" s="102" t="s">
        <v>61</v>
      </c>
      <c r="C36" s="103" t="s">
        <v>62</v>
      </c>
      <c r="D36" s="104" t="s">
        <v>63</v>
      </c>
      <c r="E36" s="104">
        <v>145250</v>
      </c>
      <c r="F36" s="104">
        <v>37250</v>
      </c>
      <c r="G36" s="104">
        <v>0</v>
      </c>
      <c r="H36" s="104">
        <v>11250</v>
      </c>
      <c r="I36" s="104">
        <v>108000</v>
      </c>
      <c r="J36" s="104">
        <v>0</v>
      </c>
      <c r="K36" s="104">
        <v>0</v>
      </c>
      <c r="L36" s="104">
        <v>0</v>
      </c>
      <c r="M36" s="104">
        <v>0</v>
      </c>
      <c r="N36" s="104">
        <v>0</v>
      </c>
      <c r="O36" s="104">
        <v>0</v>
      </c>
      <c r="P36" s="104">
        <f t="shared" si="0"/>
        <v>145250</v>
      </c>
    </row>
    <row r="37" spans="1:16" ht="25.5" x14ac:dyDescent="0.2">
      <c r="A37" s="97" t="s">
        <v>156</v>
      </c>
      <c r="B37" s="98"/>
      <c r="C37" s="99"/>
      <c r="D37" s="100" t="s">
        <v>169</v>
      </c>
      <c r="E37" s="101">
        <v>49540</v>
      </c>
      <c r="F37" s="101">
        <v>49540</v>
      </c>
      <c r="G37" s="101">
        <v>36521</v>
      </c>
      <c r="H37" s="101">
        <v>0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f t="shared" si="0"/>
        <v>49540</v>
      </c>
    </row>
    <row r="38" spans="1:16" ht="25.5" x14ac:dyDescent="0.2">
      <c r="A38" s="97" t="s">
        <v>157</v>
      </c>
      <c r="B38" s="98"/>
      <c r="C38" s="99"/>
      <c r="D38" s="100" t="s">
        <v>169</v>
      </c>
      <c r="E38" s="101">
        <v>49540</v>
      </c>
      <c r="F38" s="101">
        <v>49540</v>
      </c>
      <c r="G38" s="101">
        <v>36521</v>
      </c>
      <c r="H38" s="101">
        <v>0</v>
      </c>
      <c r="I38" s="101">
        <v>0</v>
      </c>
      <c r="J38" s="101">
        <v>0</v>
      </c>
      <c r="K38" s="101">
        <v>0</v>
      </c>
      <c r="L38" s="101">
        <v>0</v>
      </c>
      <c r="M38" s="101">
        <v>0</v>
      </c>
      <c r="N38" s="101">
        <v>0</v>
      </c>
      <c r="O38" s="101">
        <v>0</v>
      </c>
      <c r="P38" s="101">
        <f t="shared" si="0"/>
        <v>49540</v>
      </c>
    </row>
    <row r="39" spans="1:16" ht="38.25" x14ac:dyDescent="0.2">
      <c r="A39" s="102" t="s">
        <v>158</v>
      </c>
      <c r="B39" s="102" t="s">
        <v>159</v>
      </c>
      <c r="C39" s="103" t="s">
        <v>111</v>
      </c>
      <c r="D39" s="104" t="s">
        <v>160</v>
      </c>
      <c r="E39" s="104">
        <v>49540</v>
      </c>
      <c r="F39" s="104">
        <v>49540</v>
      </c>
      <c r="G39" s="104">
        <v>36521</v>
      </c>
      <c r="H39" s="104">
        <v>0</v>
      </c>
      <c r="I39" s="104">
        <v>0</v>
      </c>
      <c r="J39" s="104">
        <v>0</v>
      </c>
      <c r="K39" s="104">
        <v>0</v>
      </c>
      <c r="L39" s="104">
        <v>0</v>
      </c>
      <c r="M39" s="104">
        <v>0</v>
      </c>
      <c r="N39" s="104">
        <v>0</v>
      </c>
      <c r="O39" s="104">
        <v>0</v>
      </c>
      <c r="P39" s="104">
        <f t="shared" si="0"/>
        <v>49540</v>
      </c>
    </row>
    <row r="40" spans="1:16" x14ac:dyDescent="0.2">
      <c r="A40" s="97" t="s">
        <v>161</v>
      </c>
      <c r="B40" s="98"/>
      <c r="C40" s="99"/>
      <c r="D40" s="100" t="s">
        <v>170</v>
      </c>
      <c r="E40" s="101">
        <v>3473562</v>
      </c>
      <c r="F40" s="101">
        <v>2373562</v>
      </c>
      <c r="G40" s="101">
        <v>64625</v>
      </c>
      <c r="H40" s="101">
        <v>0</v>
      </c>
      <c r="I40" s="101">
        <v>1100000</v>
      </c>
      <c r="J40" s="101">
        <v>0</v>
      </c>
      <c r="K40" s="101">
        <v>0</v>
      </c>
      <c r="L40" s="101">
        <v>0</v>
      </c>
      <c r="M40" s="101">
        <v>0</v>
      </c>
      <c r="N40" s="101">
        <v>0</v>
      </c>
      <c r="O40" s="101">
        <v>0</v>
      </c>
      <c r="P40" s="101">
        <f t="shared" si="0"/>
        <v>3473562</v>
      </c>
    </row>
    <row r="41" spans="1:16" x14ac:dyDescent="0.2">
      <c r="A41" s="97" t="s">
        <v>162</v>
      </c>
      <c r="B41" s="98"/>
      <c r="C41" s="99"/>
      <c r="D41" s="100" t="s">
        <v>170</v>
      </c>
      <c r="E41" s="101">
        <v>3473562</v>
      </c>
      <c r="F41" s="101">
        <v>2373562</v>
      </c>
      <c r="G41" s="101">
        <v>64625</v>
      </c>
      <c r="H41" s="101">
        <v>0</v>
      </c>
      <c r="I41" s="101">
        <v>1100000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f t="shared" si="0"/>
        <v>3473562</v>
      </c>
    </row>
    <row r="42" spans="1:16" ht="52.9" customHeight="1" x14ac:dyDescent="0.2">
      <c r="A42" s="102" t="s">
        <v>163</v>
      </c>
      <c r="B42" s="102" t="s">
        <v>159</v>
      </c>
      <c r="C42" s="103" t="s">
        <v>111</v>
      </c>
      <c r="D42" s="104" t="s">
        <v>160</v>
      </c>
      <c r="E42" s="104">
        <v>87838</v>
      </c>
      <c r="F42" s="104">
        <v>87838</v>
      </c>
      <c r="G42" s="104">
        <v>64625</v>
      </c>
      <c r="H42" s="104">
        <v>0</v>
      </c>
      <c r="I42" s="104">
        <v>0</v>
      </c>
      <c r="J42" s="104">
        <v>0</v>
      </c>
      <c r="K42" s="104">
        <v>0</v>
      </c>
      <c r="L42" s="104">
        <v>0</v>
      </c>
      <c r="M42" s="104">
        <v>0</v>
      </c>
      <c r="N42" s="104">
        <v>0</v>
      </c>
      <c r="O42" s="104">
        <v>0</v>
      </c>
      <c r="P42" s="104">
        <f t="shared" si="0"/>
        <v>87838</v>
      </c>
    </row>
    <row r="43" spans="1:16" ht="38.25" x14ac:dyDescent="0.2">
      <c r="A43" s="102" t="s">
        <v>64</v>
      </c>
      <c r="B43" s="102" t="s">
        <v>65</v>
      </c>
      <c r="C43" s="103" t="s">
        <v>51</v>
      </c>
      <c r="D43" s="104" t="s">
        <v>66</v>
      </c>
      <c r="E43" s="104">
        <v>504724</v>
      </c>
      <c r="F43" s="104">
        <v>504724</v>
      </c>
      <c r="G43" s="104">
        <v>0</v>
      </c>
      <c r="H43" s="104">
        <v>0</v>
      </c>
      <c r="I43" s="104">
        <v>0</v>
      </c>
      <c r="J43" s="104">
        <v>0</v>
      </c>
      <c r="K43" s="104">
        <v>0</v>
      </c>
      <c r="L43" s="104">
        <v>0</v>
      </c>
      <c r="M43" s="104">
        <v>0</v>
      </c>
      <c r="N43" s="104">
        <v>0</v>
      </c>
      <c r="O43" s="104">
        <v>0</v>
      </c>
      <c r="P43" s="104">
        <f t="shared" si="0"/>
        <v>504724</v>
      </c>
    </row>
    <row r="44" spans="1:16" ht="22.15" customHeight="1" x14ac:dyDescent="0.2">
      <c r="A44" s="102" t="s">
        <v>164</v>
      </c>
      <c r="B44" s="102" t="s">
        <v>67</v>
      </c>
      <c r="C44" s="103" t="s">
        <v>51</v>
      </c>
      <c r="D44" s="104" t="s">
        <v>68</v>
      </c>
      <c r="E44" s="104">
        <v>275000</v>
      </c>
      <c r="F44" s="104">
        <v>275000</v>
      </c>
      <c r="G44" s="104">
        <v>0</v>
      </c>
      <c r="H44" s="104">
        <v>0</v>
      </c>
      <c r="I44" s="104">
        <v>0</v>
      </c>
      <c r="J44" s="104">
        <v>0</v>
      </c>
      <c r="K44" s="104">
        <v>0</v>
      </c>
      <c r="L44" s="104">
        <v>0</v>
      </c>
      <c r="M44" s="104">
        <v>0</v>
      </c>
      <c r="N44" s="104">
        <v>0</v>
      </c>
      <c r="O44" s="104">
        <v>0</v>
      </c>
      <c r="P44" s="104">
        <f t="shared" si="0"/>
        <v>275000</v>
      </c>
    </row>
    <row r="45" spans="1:16" ht="38.25" x14ac:dyDescent="0.2">
      <c r="A45" s="102" t="s">
        <v>69</v>
      </c>
      <c r="B45" s="102" t="s">
        <v>70</v>
      </c>
      <c r="C45" s="103" t="s">
        <v>51</v>
      </c>
      <c r="D45" s="104" t="s">
        <v>71</v>
      </c>
      <c r="E45" s="104">
        <v>2606000</v>
      </c>
      <c r="F45" s="104">
        <v>1506000</v>
      </c>
      <c r="G45" s="104">
        <v>0</v>
      </c>
      <c r="H45" s="104">
        <v>0</v>
      </c>
      <c r="I45" s="104">
        <v>1100000</v>
      </c>
      <c r="J45" s="104">
        <v>0</v>
      </c>
      <c r="K45" s="104">
        <v>0</v>
      </c>
      <c r="L45" s="104">
        <v>0</v>
      </c>
      <c r="M45" s="104">
        <v>0</v>
      </c>
      <c r="N45" s="104">
        <v>0</v>
      </c>
      <c r="O45" s="104">
        <v>0</v>
      </c>
      <c r="P45" s="104">
        <f t="shared" si="0"/>
        <v>2606000</v>
      </c>
    </row>
    <row r="46" spans="1:16" x14ac:dyDescent="0.2">
      <c r="A46" s="98" t="s">
        <v>8</v>
      </c>
      <c r="B46" s="97" t="s">
        <v>8</v>
      </c>
      <c r="C46" s="99" t="s">
        <v>8</v>
      </c>
      <c r="D46" s="100" t="s">
        <v>28</v>
      </c>
      <c r="E46" s="101">
        <v>14292010</v>
      </c>
      <c r="F46" s="101">
        <v>12125010</v>
      </c>
      <c r="G46" s="101">
        <v>5572481</v>
      </c>
      <c r="H46" s="101">
        <v>270154</v>
      </c>
      <c r="I46" s="101">
        <v>2167000</v>
      </c>
      <c r="J46" s="101">
        <v>2826600</v>
      </c>
      <c r="K46" s="101">
        <v>2825000</v>
      </c>
      <c r="L46" s="101">
        <v>1600</v>
      </c>
      <c r="M46" s="101">
        <v>0</v>
      </c>
      <c r="N46" s="101">
        <v>0</v>
      </c>
      <c r="O46" s="101">
        <v>2825000</v>
      </c>
      <c r="P46" s="101">
        <f t="shared" si="0"/>
        <v>17118610</v>
      </c>
    </row>
  </sheetData>
  <mergeCells count="27">
    <mergeCell ref="A11:A14"/>
    <mergeCell ref="B11:B14"/>
    <mergeCell ref="C11:C14"/>
    <mergeCell ref="D11:D14"/>
    <mergeCell ref="A7:B7"/>
    <mergeCell ref="A6:P6"/>
    <mergeCell ref="L1:P1"/>
    <mergeCell ref="L2:O2"/>
    <mergeCell ref="L3:O3"/>
    <mergeCell ref="E4:I4"/>
    <mergeCell ref="A5:P5"/>
    <mergeCell ref="P11:P14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  <mergeCell ref="E11:I11"/>
    <mergeCell ref="E12:E14"/>
    <mergeCell ref="F12:F14"/>
    <mergeCell ref="G12:H12"/>
    <mergeCell ref="O12:O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  <rowBreaks count="1" manualBreakCount="1">
    <brk id="2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view="pageBreakPreview" topLeftCell="A8" zoomScale="80" zoomScaleNormal="80" zoomScaleSheetLayoutView="80" workbookViewId="0">
      <selection activeCell="C38" sqref="C38"/>
    </sheetView>
  </sheetViews>
  <sheetFormatPr defaultRowHeight="12.75" x14ac:dyDescent="0.2"/>
  <cols>
    <col min="1" max="2" width="20.7109375" customWidth="1"/>
    <col min="3" max="3" width="84.7109375" customWidth="1"/>
    <col min="4" max="4" width="22.28515625" customWidth="1"/>
  </cols>
  <sheetData>
    <row r="1" spans="1:16" s="3" customFormat="1" ht="37.5" customHeight="1" x14ac:dyDescent="0.3">
      <c r="C1" s="162" t="s">
        <v>86</v>
      </c>
      <c r="D1" s="162"/>
      <c r="H1" s="4"/>
      <c r="L1" s="163"/>
      <c r="M1" s="163"/>
      <c r="N1" s="163"/>
      <c r="O1" s="163"/>
      <c r="P1" s="163"/>
    </row>
    <row r="2" spans="1:16" s="3" customFormat="1" ht="111" customHeight="1" x14ac:dyDescent="0.3">
      <c r="D2" s="83" t="s">
        <v>172</v>
      </c>
      <c r="H2" s="5"/>
      <c r="I2" s="5"/>
      <c r="L2" s="163"/>
      <c r="M2" s="163"/>
      <c r="N2" s="163"/>
      <c r="O2" s="163"/>
      <c r="P2" s="8"/>
    </row>
    <row r="3" spans="1:16" s="3" customFormat="1" ht="50.25" customHeight="1" x14ac:dyDescent="0.3">
      <c r="A3" s="164" t="s">
        <v>30</v>
      </c>
      <c r="B3" s="164"/>
      <c r="C3" s="164"/>
      <c r="D3" s="164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s="7" customFormat="1" ht="60.6" customHeight="1" x14ac:dyDescent="0.3">
      <c r="A4" s="165" t="s">
        <v>96</v>
      </c>
      <c r="B4" s="165"/>
      <c r="C4" s="165"/>
      <c r="D4" s="165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x14ac:dyDescent="0.2">
      <c r="A5" s="11"/>
      <c r="C5" s="160"/>
      <c r="D5" s="161"/>
    </row>
    <row r="6" spans="1:16" x14ac:dyDescent="0.2">
      <c r="A6" s="150"/>
      <c r="B6" s="151"/>
      <c r="C6" s="151"/>
      <c r="D6" s="151"/>
    </row>
    <row r="7" spans="1:16" x14ac:dyDescent="0.2">
      <c r="A7" s="152" t="s">
        <v>9</v>
      </c>
      <c r="B7" s="153"/>
      <c r="C7" s="153"/>
      <c r="D7" s="153"/>
    </row>
    <row r="8" spans="1:16" x14ac:dyDescent="0.2">
      <c r="A8" s="153" t="s">
        <v>10</v>
      </c>
      <c r="B8" s="153"/>
      <c r="C8" s="153"/>
      <c r="D8" s="153"/>
    </row>
    <row r="9" spans="1:16" ht="22.15" customHeight="1" x14ac:dyDescent="0.25">
      <c r="A9" s="12" t="s">
        <v>32</v>
      </c>
    </row>
    <row r="10" spans="1:16" x14ac:dyDescent="0.2">
      <c r="D10" s="13" t="s">
        <v>31</v>
      </c>
    </row>
    <row r="11" spans="1:16" ht="38.25" x14ac:dyDescent="0.2">
      <c r="A11" s="14" t="s">
        <v>33</v>
      </c>
      <c r="B11" s="154" t="s">
        <v>34</v>
      </c>
      <c r="C11" s="155"/>
      <c r="D11" s="15" t="s">
        <v>2</v>
      </c>
    </row>
    <row r="12" spans="1:16" x14ac:dyDescent="0.2">
      <c r="A12" s="16">
        <v>1</v>
      </c>
      <c r="B12" s="156">
        <v>2</v>
      </c>
      <c r="C12" s="157"/>
      <c r="D12" s="17">
        <v>3</v>
      </c>
    </row>
    <row r="13" spans="1:16" x14ac:dyDescent="0.2">
      <c r="A13" s="158" t="s">
        <v>35</v>
      </c>
      <c r="B13" s="159"/>
      <c r="C13" s="159"/>
      <c r="D13" s="159"/>
    </row>
    <row r="14" spans="1:16" s="35" customFormat="1" ht="21" customHeight="1" x14ac:dyDescent="0.2">
      <c r="A14" s="84"/>
      <c r="B14" s="36"/>
      <c r="C14" s="18"/>
      <c r="D14" s="34"/>
    </row>
    <row r="15" spans="1:16" s="35" customFormat="1" hidden="1" x14ac:dyDescent="0.2">
      <c r="A15" s="37"/>
      <c r="B15" s="38"/>
      <c r="C15" s="39"/>
      <c r="D15" s="33"/>
    </row>
    <row r="16" spans="1:16" s="35" customFormat="1" hidden="1" x14ac:dyDescent="0.2">
      <c r="A16" s="84"/>
      <c r="B16" s="36"/>
      <c r="C16" s="18"/>
      <c r="D16" s="34"/>
    </row>
    <row r="17" spans="1:4" s="35" customFormat="1" hidden="1" x14ac:dyDescent="0.2">
      <c r="A17" s="37"/>
      <c r="B17" s="38"/>
      <c r="C17" s="39"/>
      <c r="D17" s="33"/>
    </row>
    <row r="18" spans="1:4" s="35" customFormat="1" hidden="1" x14ac:dyDescent="0.2">
      <c r="A18" s="84"/>
      <c r="B18" s="36"/>
      <c r="C18" s="18"/>
      <c r="D18" s="34"/>
    </row>
    <row r="19" spans="1:4" s="35" customFormat="1" hidden="1" x14ac:dyDescent="0.2">
      <c r="A19" s="37"/>
      <c r="B19" s="38"/>
      <c r="C19" s="39"/>
      <c r="D19" s="33"/>
    </row>
    <row r="20" spans="1:4" s="35" customFormat="1" ht="54" hidden="1" customHeight="1" x14ac:dyDescent="0.2">
      <c r="A20" s="84"/>
      <c r="B20" s="36"/>
      <c r="C20" s="18"/>
      <c r="D20" s="34"/>
    </row>
    <row r="21" spans="1:4" s="35" customFormat="1" hidden="1" x14ac:dyDescent="0.2">
      <c r="A21" s="85"/>
      <c r="B21" s="86"/>
      <c r="C21" s="87"/>
      <c r="D21" s="88"/>
    </row>
    <row r="22" spans="1:4" s="35" customFormat="1" x14ac:dyDescent="0.2">
      <c r="A22" s="158" t="s">
        <v>36</v>
      </c>
      <c r="B22" s="159"/>
      <c r="C22" s="159"/>
      <c r="D22" s="159"/>
    </row>
    <row r="23" spans="1:4" s="35" customFormat="1" hidden="1" x14ac:dyDescent="0.2">
      <c r="A23" s="85"/>
      <c r="B23" s="86"/>
      <c r="C23" s="87"/>
      <c r="D23" s="88"/>
    </row>
    <row r="24" spans="1:4" s="1" customFormat="1" x14ac:dyDescent="0.2">
      <c r="A24" s="19" t="s">
        <v>8</v>
      </c>
      <c r="B24" s="20" t="s">
        <v>37</v>
      </c>
      <c r="C24" s="18"/>
      <c r="D24" s="21">
        <f>D25+D26</f>
        <v>0</v>
      </c>
    </row>
    <row r="25" spans="1:4" s="1" customFormat="1" x14ac:dyDescent="0.2">
      <c r="A25" s="19" t="s">
        <v>8</v>
      </c>
      <c r="B25" s="20" t="s">
        <v>38</v>
      </c>
      <c r="C25" s="18"/>
      <c r="D25" s="21">
        <f>D14+D16+D18+D20</f>
        <v>0</v>
      </c>
    </row>
    <row r="26" spans="1:4" s="1" customFormat="1" x14ac:dyDescent="0.2">
      <c r="A26" s="19" t="s">
        <v>8</v>
      </c>
      <c r="B26" s="20" t="s">
        <v>39</v>
      </c>
      <c r="C26" s="18"/>
      <c r="D26" s="21">
        <v>0</v>
      </c>
    </row>
    <row r="27" spans="1:4" x14ac:dyDescent="0.2">
      <c r="A27" s="1"/>
      <c r="B27" s="1"/>
      <c r="C27" s="1"/>
      <c r="D27" s="1"/>
    </row>
    <row r="28" spans="1:4" ht="13.9" customHeight="1" x14ac:dyDescent="0.25">
      <c r="A28" s="22" t="s">
        <v>40</v>
      </c>
      <c r="B28" s="1"/>
      <c r="C28" s="1"/>
      <c r="D28" s="23" t="s">
        <v>31</v>
      </c>
    </row>
    <row r="29" spans="1:4" ht="63.75" x14ac:dyDescent="0.2">
      <c r="A29" s="24" t="s">
        <v>41</v>
      </c>
      <c r="B29" s="24" t="s">
        <v>42</v>
      </c>
      <c r="C29" s="24" t="s">
        <v>43</v>
      </c>
      <c r="D29" s="24" t="s">
        <v>2</v>
      </c>
    </row>
    <row r="30" spans="1:4" x14ac:dyDescent="0.2">
      <c r="A30" s="25">
        <v>1</v>
      </c>
      <c r="B30" s="25">
        <v>2</v>
      </c>
      <c r="C30" s="25">
        <v>3</v>
      </c>
      <c r="D30" s="25">
        <v>4</v>
      </c>
    </row>
    <row r="31" spans="1:4" x14ac:dyDescent="0.2">
      <c r="A31" s="147" t="s">
        <v>44</v>
      </c>
      <c r="B31" s="148"/>
      <c r="C31" s="148"/>
      <c r="D31" s="148"/>
    </row>
    <row r="32" spans="1:4" s="35" customFormat="1" ht="25.5" x14ac:dyDescent="0.2">
      <c r="A32" s="56" t="s">
        <v>64</v>
      </c>
      <c r="B32" s="56" t="s">
        <v>65</v>
      </c>
      <c r="C32" s="26" t="s">
        <v>66</v>
      </c>
      <c r="D32" s="27">
        <f>D33</f>
        <v>504724</v>
      </c>
    </row>
    <row r="33" spans="1:4" s="35" customFormat="1" ht="52.9" customHeight="1" x14ac:dyDescent="0.2">
      <c r="A33" s="57" t="s">
        <v>72</v>
      </c>
      <c r="B33" s="57" t="s">
        <v>65</v>
      </c>
      <c r="C33" s="60" t="s">
        <v>165</v>
      </c>
      <c r="D33" s="28">
        <f>225700+279024</f>
        <v>504724</v>
      </c>
    </row>
    <row r="34" spans="1:4" s="35" customFormat="1" x14ac:dyDescent="0.2">
      <c r="A34" s="56">
        <v>3719770</v>
      </c>
      <c r="B34" s="56">
        <v>9770</v>
      </c>
      <c r="C34" s="26" t="s">
        <v>68</v>
      </c>
      <c r="D34" s="27">
        <f>D35+D36</f>
        <v>275000</v>
      </c>
    </row>
    <row r="35" spans="1:4" s="35" customFormat="1" ht="27" customHeight="1" x14ac:dyDescent="0.2">
      <c r="A35" s="32" t="s">
        <v>73</v>
      </c>
      <c r="B35" s="32" t="s">
        <v>67</v>
      </c>
      <c r="C35" s="61" t="s">
        <v>168</v>
      </c>
      <c r="D35" s="28">
        <f>50000+25000</f>
        <v>75000</v>
      </c>
    </row>
    <row r="36" spans="1:4" s="1" customFormat="1" ht="27" customHeight="1" x14ac:dyDescent="0.2">
      <c r="A36" s="29">
        <v>11100000000</v>
      </c>
      <c r="B36" s="29" t="s">
        <v>67</v>
      </c>
      <c r="C36" s="96" t="s">
        <v>166</v>
      </c>
      <c r="D36" s="28">
        <v>200000</v>
      </c>
    </row>
    <row r="37" spans="1:4" s="35" customFormat="1" ht="25.5" x14ac:dyDescent="0.2">
      <c r="A37" s="56" t="s">
        <v>69</v>
      </c>
      <c r="B37" s="56" t="s">
        <v>70</v>
      </c>
      <c r="C37" s="26" t="s">
        <v>71</v>
      </c>
      <c r="D37" s="27">
        <f>D38</f>
        <v>1506000</v>
      </c>
    </row>
    <row r="38" spans="1:4" s="35" customFormat="1" ht="74.45" customHeight="1" x14ac:dyDescent="0.2">
      <c r="A38" s="58" t="s">
        <v>47</v>
      </c>
      <c r="B38" s="58" t="s">
        <v>70</v>
      </c>
      <c r="C38" s="59" t="s">
        <v>171</v>
      </c>
      <c r="D38" s="28">
        <f>1100000+56000+50000+300000</f>
        <v>1506000</v>
      </c>
    </row>
    <row r="39" spans="1:4" s="35" customFormat="1" ht="17.45" customHeight="1" x14ac:dyDescent="0.2">
      <c r="A39" s="147" t="s">
        <v>82</v>
      </c>
      <c r="B39" s="148"/>
      <c r="C39" s="148"/>
      <c r="D39" s="159"/>
    </row>
    <row r="40" spans="1:4" s="35" customFormat="1" ht="25.5" x14ac:dyDescent="0.2">
      <c r="A40" s="56" t="s">
        <v>69</v>
      </c>
      <c r="B40" s="56" t="s">
        <v>70</v>
      </c>
      <c r="C40" s="26" t="s">
        <v>71</v>
      </c>
      <c r="D40" s="27">
        <f>D41</f>
        <v>1100000</v>
      </c>
    </row>
    <row r="41" spans="1:4" s="35" customFormat="1" ht="40.9" customHeight="1" x14ac:dyDescent="0.2">
      <c r="A41" s="58" t="s">
        <v>47</v>
      </c>
      <c r="B41" s="58" t="s">
        <v>70</v>
      </c>
      <c r="C41" s="59" t="s">
        <v>167</v>
      </c>
      <c r="D41" s="28">
        <f>1100000</f>
        <v>1100000</v>
      </c>
    </row>
    <row r="42" spans="1:4" x14ac:dyDescent="0.2">
      <c r="A42" s="29"/>
      <c r="B42" s="29"/>
      <c r="C42" s="31"/>
      <c r="D42" s="28"/>
    </row>
    <row r="43" spans="1:4" x14ac:dyDescent="0.2">
      <c r="A43" s="2" t="s">
        <v>8</v>
      </c>
      <c r="B43" s="2" t="s">
        <v>8</v>
      </c>
      <c r="C43" s="20" t="s">
        <v>37</v>
      </c>
      <c r="D43" s="40">
        <f>D44+D45</f>
        <v>3385724</v>
      </c>
    </row>
    <row r="44" spans="1:4" x14ac:dyDescent="0.2">
      <c r="A44" s="2" t="s">
        <v>8</v>
      </c>
      <c r="B44" s="2" t="s">
        <v>8</v>
      </c>
      <c r="C44" s="20" t="s">
        <v>38</v>
      </c>
      <c r="D44" s="30">
        <f>D32+D34+D37</f>
        <v>2285724</v>
      </c>
    </row>
    <row r="45" spans="1:4" x14ac:dyDescent="0.2">
      <c r="A45" s="2" t="s">
        <v>8</v>
      </c>
      <c r="B45" s="2" t="s">
        <v>8</v>
      </c>
      <c r="C45" s="20" t="s">
        <v>39</v>
      </c>
      <c r="D45" s="30">
        <f>D40</f>
        <v>1100000</v>
      </c>
    </row>
    <row r="47" spans="1:4" x14ac:dyDescent="0.2">
      <c r="A47" s="149" t="s">
        <v>45</v>
      </c>
      <c r="B47" s="149"/>
      <c r="C47" s="149"/>
      <c r="D47" s="149"/>
    </row>
  </sheetData>
  <mergeCells count="16">
    <mergeCell ref="C5:D5"/>
    <mergeCell ref="C1:D1"/>
    <mergeCell ref="L1:P1"/>
    <mergeCell ref="L2:O2"/>
    <mergeCell ref="A3:D3"/>
    <mergeCell ref="A4:D4"/>
    <mergeCell ref="A31:D31"/>
    <mergeCell ref="A47:D47"/>
    <mergeCell ref="A6:D6"/>
    <mergeCell ref="A7:D7"/>
    <mergeCell ref="A8:D8"/>
    <mergeCell ref="B11:C11"/>
    <mergeCell ref="B12:C12"/>
    <mergeCell ref="A13:D13"/>
    <mergeCell ref="A39:D39"/>
    <mergeCell ref="A22:D22"/>
  </mergeCells>
  <pageMargins left="0.5" right="0.39" top="0.39370078740157499" bottom="0.39370078740157499" header="0" footer="0"/>
  <pageSetup paperSize="9" scale="69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view="pageBreakPreview" topLeftCell="B4" zoomScale="90" zoomScaleNormal="100" zoomScaleSheetLayoutView="90" workbookViewId="0">
      <selection activeCell="H7" sqref="H7:H8"/>
    </sheetView>
  </sheetViews>
  <sheetFormatPr defaultRowHeight="12.75" x14ac:dyDescent="0.2"/>
  <cols>
    <col min="1" max="1" width="0" style="105" hidden="1" customWidth="1"/>
    <col min="2" max="2" width="5" style="116" customWidth="1"/>
    <col min="3" max="3" width="17.28515625" style="117" customWidth="1"/>
    <col min="4" max="5" width="9.140625" style="118" customWidth="1"/>
    <col min="6" max="6" width="25" style="117" customWidth="1"/>
    <col min="7" max="7" width="30.7109375" style="117" customWidth="1"/>
    <col min="8" max="8" width="11.7109375" style="118" customWidth="1"/>
    <col min="9" max="15" width="12.28515625" style="119" customWidth="1"/>
    <col min="16" max="257" width="8.85546875" style="105"/>
    <col min="258" max="258" width="5" style="105" customWidth="1"/>
    <col min="259" max="259" width="17.28515625" style="105" customWidth="1"/>
    <col min="260" max="261" width="9.140625" style="105" customWidth="1"/>
    <col min="262" max="263" width="17.28515625" style="105" customWidth="1"/>
    <col min="264" max="264" width="11.7109375" style="105" customWidth="1"/>
    <col min="265" max="271" width="12.28515625" style="105" customWidth="1"/>
    <col min="272" max="513" width="8.85546875" style="105"/>
    <col min="514" max="514" width="5" style="105" customWidth="1"/>
    <col min="515" max="515" width="17.28515625" style="105" customWidth="1"/>
    <col min="516" max="517" width="9.140625" style="105" customWidth="1"/>
    <col min="518" max="519" width="17.28515625" style="105" customWidth="1"/>
    <col min="520" max="520" width="11.7109375" style="105" customWidth="1"/>
    <col min="521" max="527" width="12.28515625" style="105" customWidth="1"/>
    <col min="528" max="769" width="8.85546875" style="105"/>
    <col min="770" max="770" width="5" style="105" customWidth="1"/>
    <col min="771" max="771" width="17.28515625" style="105" customWidth="1"/>
    <col min="772" max="773" width="9.140625" style="105" customWidth="1"/>
    <col min="774" max="775" width="17.28515625" style="105" customWidth="1"/>
    <col min="776" max="776" width="11.7109375" style="105" customWidth="1"/>
    <col min="777" max="783" width="12.28515625" style="105" customWidth="1"/>
    <col min="784" max="1025" width="8.85546875" style="105"/>
    <col min="1026" max="1026" width="5" style="105" customWidth="1"/>
    <col min="1027" max="1027" width="17.28515625" style="105" customWidth="1"/>
    <col min="1028" max="1029" width="9.140625" style="105" customWidth="1"/>
    <col min="1030" max="1031" width="17.28515625" style="105" customWidth="1"/>
    <col min="1032" max="1032" width="11.7109375" style="105" customWidth="1"/>
    <col min="1033" max="1039" width="12.28515625" style="105" customWidth="1"/>
    <col min="1040" max="1281" width="8.85546875" style="105"/>
    <col min="1282" max="1282" width="5" style="105" customWidth="1"/>
    <col min="1283" max="1283" width="17.28515625" style="105" customWidth="1"/>
    <col min="1284" max="1285" width="9.140625" style="105" customWidth="1"/>
    <col min="1286" max="1287" width="17.28515625" style="105" customWidth="1"/>
    <col min="1288" max="1288" width="11.7109375" style="105" customWidth="1"/>
    <col min="1289" max="1295" width="12.28515625" style="105" customWidth="1"/>
    <col min="1296" max="1537" width="8.85546875" style="105"/>
    <col min="1538" max="1538" width="5" style="105" customWidth="1"/>
    <col min="1539" max="1539" width="17.28515625" style="105" customWidth="1"/>
    <col min="1540" max="1541" width="9.140625" style="105" customWidth="1"/>
    <col min="1542" max="1543" width="17.28515625" style="105" customWidth="1"/>
    <col min="1544" max="1544" width="11.7109375" style="105" customWidth="1"/>
    <col min="1545" max="1551" width="12.28515625" style="105" customWidth="1"/>
    <col min="1552" max="1793" width="8.85546875" style="105"/>
    <col min="1794" max="1794" width="5" style="105" customWidth="1"/>
    <col min="1795" max="1795" width="17.28515625" style="105" customWidth="1"/>
    <col min="1796" max="1797" width="9.140625" style="105" customWidth="1"/>
    <col min="1798" max="1799" width="17.28515625" style="105" customWidth="1"/>
    <col min="1800" max="1800" width="11.7109375" style="105" customWidth="1"/>
    <col min="1801" max="1807" width="12.28515625" style="105" customWidth="1"/>
    <col min="1808" max="2049" width="8.85546875" style="105"/>
    <col min="2050" max="2050" width="5" style="105" customWidth="1"/>
    <col min="2051" max="2051" width="17.28515625" style="105" customWidth="1"/>
    <col min="2052" max="2053" width="9.140625" style="105" customWidth="1"/>
    <col min="2054" max="2055" width="17.28515625" style="105" customWidth="1"/>
    <col min="2056" max="2056" width="11.7109375" style="105" customWidth="1"/>
    <col min="2057" max="2063" width="12.28515625" style="105" customWidth="1"/>
    <col min="2064" max="2305" width="8.85546875" style="105"/>
    <col min="2306" max="2306" width="5" style="105" customWidth="1"/>
    <col min="2307" max="2307" width="17.28515625" style="105" customWidth="1"/>
    <col min="2308" max="2309" width="9.140625" style="105" customWidth="1"/>
    <col min="2310" max="2311" width="17.28515625" style="105" customWidth="1"/>
    <col min="2312" max="2312" width="11.7109375" style="105" customWidth="1"/>
    <col min="2313" max="2319" width="12.28515625" style="105" customWidth="1"/>
    <col min="2320" max="2561" width="8.85546875" style="105"/>
    <col min="2562" max="2562" width="5" style="105" customWidth="1"/>
    <col min="2563" max="2563" width="17.28515625" style="105" customWidth="1"/>
    <col min="2564" max="2565" width="9.140625" style="105" customWidth="1"/>
    <col min="2566" max="2567" width="17.28515625" style="105" customWidth="1"/>
    <col min="2568" max="2568" width="11.7109375" style="105" customWidth="1"/>
    <col min="2569" max="2575" width="12.28515625" style="105" customWidth="1"/>
    <col min="2576" max="2817" width="8.85546875" style="105"/>
    <col min="2818" max="2818" width="5" style="105" customWidth="1"/>
    <col min="2819" max="2819" width="17.28515625" style="105" customWidth="1"/>
    <col min="2820" max="2821" width="9.140625" style="105" customWidth="1"/>
    <col min="2822" max="2823" width="17.28515625" style="105" customWidth="1"/>
    <col min="2824" max="2824" width="11.7109375" style="105" customWidth="1"/>
    <col min="2825" max="2831" width="12.28515625" style="105" customWidth="1"/>
    <col min="2832" max="3073" width="8.85546875" style="105"/>
    <col min="3074" max="3074" width="5" style="105" customWidth="1"/>
    <col min="3075" max="3075" width="17.28515625" style="105" customWidth="1"/>
    <col min="3076" max="3077" width="9.140625" style="105" customWidth="1"/>
    <col min="3078" max="3079" width="17.28515625" style="105" customWidth="1"/>
    <col min="3080" max="3080" width="11.7109375" style="105" customWidth="1"/>
    <col min="3081" max="3087" width="12.28515625" style="105" customWidth="1"/>
    <col min="3088" max="3329" width="8.85546875" style="105"/>
    <col min="3330" max="3330" width="5" style="105" customWidth="1"/>
    <col min="3331" max="3331" width="17.28515625" style="105" customWidth="1"/>
    <col min="3332" max="3333" width="9.140625" style="105" customWidth="1"/>
    <col min="3334" max="3335" width="17.28515625" style="105" customWidth="1"/>
    <col min="3336" max="3336" width="11.7109375" style="105" customWidth="1"/>
    <col min="3337" max="3343" width="12.28515625" style="105" customWidth="1"/>
    <col min="3344" max="3585" width="8.85546875" style="105"/>
    <col min="3586" max="3586" width="5" style="105" customWidth="1"/>
    <col min="3587" max="3587" width="17.28515625" style="105" customWidth="1"/>
    <col min="3588" max="3589" width="9.140625" style="105" customWidth="1"/>
    <col min="3590" max="3591" width="17.28515625" style="105" customWidth="1"/>
    <col min="3592" max="3592" width="11.7109375" style="105" customWidth="1"/>
    <col min="3593" max="3599" width="12.28515625" style="105" customWidth="1"/>
    <col min="3600" max="3841" width="8.85546875" style="105"/>
    <col min="3842" max="3842" width="5" style="105" customWidth="1"/>
    <col min="3843" max="3843" width="17.28515625" style="105" customWidth="1"/>
    <col min="3844" max="3845" width="9.140625" style="105" customWidth="1"/>
    <col min="3846" max="3847" width="17.28515625" style="105" customWidth="1"/>
    <col min="3848" max="3848" width="11.7109375" style="105" customWidth="1"/>
    <col min="3849" max="3855" width="12.28515625" style="105" customWidth="1"/>
    <col min="3856" max="4097" width="8.85546875" style="105"/>
    <col min="4098" max="4098" width="5" style="105" customWidth="1"/>
    <col min="4099" max="4099" width="17.28515625" style="105" customWidth="1"/>
    <col min="4100" max="4101" width="9.140625" style="105" customWidth="1"/>
    <col min="4102" max="4103" width="17.28515625" style="105" customWidth="1"/>
    <col min="4104" max="4104" width="11.7109375" style="105" customWidth="1"/>
    <col min="4105" max="4111" width="12.28515625" style="105" customWidth="1"/>
    <col min="4112" max="4353" width="8.85546875" style="105"/>
    <col min="4354" max="4354" width="5" style="105" customWidth="1"/>
    <col min="4355" max="4355" width="17.28515625" style="105" customWidth="1"/>
    <col min="4356" max="4357" width="9.140625" style="105" customWidth="1"/>
    <col min="4358" max="4359" width="17.28515625" style="105" customWidth="1"/>
    <col min="4360" max="4360" width="11.7109375" style="105" customWidth="1"/>
    <col min="4361" max="4367" width="12.28515625" style="105" customWidth="1"/>
    <col min="4368" max="4609" width="8.85546875" style="105"/>
    <col min="4610" max="4610" width="5" style="105" customWidth="1"/>
    <col min="4611" max="4611" width="17.28515625" style="105" customWidth="1"/>
    <col min="4612" max="4613" width="9.140625" style="105" customWidth="1"/>
    <col min="4614" max="4615" width="17.28515625" style="105" customWidth="1"/>
    <col min="4616" max="4616" width="11.7109375" style="105" customWidth="1"/>
    <col min="4617" max="4623" width="12.28515625" style="105" customWidth="1"/>
    <col min="4624" max="4865" width="8.85546875" style="105"/>
    <col min="4866" max="4866" width="5" style="105" customWidth="1"/>
    <col min="4867" max="4867" width="17.28515625" style="105" customWidth="1"/>
    <col min="4868" max="4869" width="9.140625" style="105" customWidth="1"/>
    <col min="4870" max="4871" width="17.28515625" style="105" customWidth="1"/>
    <col min="4872" max="4872" width="11.7109375" style="105" customWidth="1"/>
    <col min="4873" max="4879" width="12.28515625" style="105" customWidth="1"/>
    <col min="4880" max="5121" width="8.85546875" style="105"/>
    <col min="5122" max="5122" width="5" style="105" customWidth="1"/>
    <col min="5123" max="5123" width="17.28515625" style="105" customWidth="1"/>
    <col min="5124" max="5125" width="9.140625" style="105" customWidth="1"/>
    <col min="5126" max="5127" width="17.28515625" style="105" customWidth="1"/>
    <col min="5128" max="5128" width="11.7109375" style="105" customWidth="1"/>
    <col min="5129" max="5135" width="12.28515625" style="105" customWidth="1"/>
    <col min="5136" max="5377" width="8.85546875" style="105"/>
    <col min="5378" max="5378" width="5" style="105" customWidth="1"/>
    <col min="5379" max="5379" width="17.28515625" style="105" customWidth="1"/>
    <col min="5380" max="5381" width="9.140625" style="105" customWidth="1"/>
    <col min="5382" max="5383" width="17.28515625" style="105" customWidth="1"/>
    <col min="5384" max="5384" width="11.7109375" style="105" customWidth="1"/>
    <col min="5385" max="5391" width="12.28515625" style="105" customWidth="1"/>
    <col min="5392" max="5633" width="8.85546875" style="105"/>
    <col min="5634" max="5634" width="5" style="105" customWidth="1"/>
    <col min="5635" max="5635" width="17.28515625" style="105" customWidth="1"/>
    <col min="5636" max="5637" width="9.140625" style="105" customWidth="1"/>
    <col min="5638" max="5639" width="17.28515625" style="105" customWidth="1"/>
    <col min="5640" max="5640" width="11.7109375" style="105" customWidth="1"/>
    <col min="5641" max="5647" width="12.28515625" style="105" customWidth="1"/>
    <col min="5648" max="5889" width="8.85546875" style="105"/>
    <col min="5890" max="5890" width="5" style="105" customWidth="1"/>
    <col min="5891" max="5891" width="17.28515625" style="105" customWidth="1"/>
    <col min="5892" max="5893" width="9.140625" style="105" customWidth="1"/>
    <col min="5894" max="5895" width="17.28515625" style="105" customWidth="1"/>
    <col min="5896" max="5896" width="11.7109375" style="105" customWidth="1"/>
    <col min="5897" max="5903" width="12.28515625" style="105" customWidth="1"/>
    <col min="5904" max="6145" width="8.85546875" style="105"/>
    <col min="6146" max="6146" width="5" style="105" customWidth="1"/>
    <col min="6147" max="6147" width="17.28515625" style="105" customWidth="1"/>
    <col min="6148" max="6149" width="9.140625" style="105" customWidth="1"/>
    <col min="6150" max="6151" width="17.28515625" style="105" customWidth="1"/>
    <col min="6152" max="6152" width="11.7109375" style="105" customWidth="1"/>
    <col min="6153" max="6159" width="12.28515625" style="105" customWidth="1"/>
    <col min="6160" max="6401" width="8.85546875" style="105"/>
    <col min="6402" max="6402" width="5" style="105" customWidth="1"/>
    <col min="6403" max="6403" width="17.28515625" style="105" customWidth="1"/>
    <col min="6404" max="6405" width="9.140625" style="105" customWidth="1"/>
    <col min="6406" max="6407" width="17.28515625" style="105" customWidth="1"/>
    <col min="6408" max="6408" width="11.7109375" style="105" customWidth="1"/>
    <col min="6409" max="6415" width="12.28515625" style="105" customWidth="1"/>
    <col min="6416" max="6657" width="8.85546875" style="105"/>
    <col min="6658" max="6658" width="5" style="105" customWidth="1"/>
    <col min="6659" max="6659" width="17.28515625" style="105" customWidth="1"/>
    <col min="6660" max="6661" width="9.140625" style="105" customWidth="1"/>
    <col min="6662" max="6663" width="17.28515625" style="105" customWidth="1"/>
    <col min="6664" max="6664" width="11.7109375" style="105" customWidth="1"/>
    <col min="6665" max="6671" width="12.28515625" style="105" customWidth="1"/>
    <col min="6672" max="6913" width="8.85546875" style="105"/>
    <col min="6914" max="6914" width="5" style="105" customWidth="1"/>
    <col min="6915" max="6915" width="17.28515625" style="105" customWidth="1"/>
    <col min="6916" max="6917" width="9.140625" style="105" customWidth="1"/>
    <col min="6918" max="6919" width="17.28515625" style="105" customWidth="1"/>
    <col min="6920" max="6920" width="11.7109375" style="105" customWidth="1"/>
    <col min="6921" max="6927" width="12.28515625" style="105" customWidth="1"/>
    <col min="6928" max="7169" width="8.85546875" style="105"/>
    <col min="7170" max="7170" width="5" style="105" customWidth="1"/>
    <col min="7171" max="7171" width="17.28515625" style="105" customWidth="1"/>
    <col min="7172" max="7173" width="9.140625" style="105" customWidth="1"/>
    <col min="7174" max="7175" width="17.28515625" style="105" customWidth="1"/>
    <col min="7176" max="7176" width="11.7109375" style="105" customWidth="1"/>
    <col min="7177" max="7183" width="12.28515625" style="105" customWidth="1"/>
    <col min="7184" max="7425" width="8.85546875" style="105"/>
    <col min="7426" max="7426" width="5" style="105" customWidth="1"/>
    <col min="7427" max="7427" width="17.28515625" style="105" customWidth="1"/>
    <col min="7428" max="7429" width="9.140625" style="105" customWidth="1"/>
    <col min="7430" max="7431" width="17.28515625" style="105" customWidth="1"/>
    <col min="7432" max="7432" width="11.7109375" style="105" customWidth="1"/>
    <col min="7433" max="7439" width="12.28515625" style="105" customWidth="1"/>
    <col min="7440" max="7681" width="8.85546875" style="105"/>
    <col min="7682" max="7682" width="5" style="105" customWidth="1"/>
    <col min="7683" max="7683" width="17.28515625" style="105" customWidth="1"/>
    <col min="7684" max="7685" width="9.140625" style="105" customWidth="1"/>
    <col min="7686" max="7687" width="17.28515625" style="105" customWidth="1"/>
    <col min="7688" max="7688" width="11.7109375" style="105" customWidth="1"/>
    <col min="7689" max="7695" width="12.28515625" style="105" customWidth="1"/>
    <col min="7696" max="7937" width="8.85546875" style="105"/>
    <col min="7938" max="7938" width="5" style="105" customWidth="1"/>
    <col min="7939" max="7939" width="17.28515625" style="105" customWidth="1"/>
    <col min="7940" max="7941" width="9.140625" style="105" customWidth="1"/>
    <col min="7942" max="7943" width="17.28515625" style="105" customWidth="1"/>
    <col min="7944" max="7944" width="11.7109375" style="105" customWidth="1"/>
    <col min="7945" max="7951" width="12.28515625" style="105" customWidth="1"/>
    <col min="7952" max="8193" width="8.85546875" style="105"/>
    <col min="8194" max="8194" width="5" style="105" customWidth="1"/>
    <col min="8195" max="8195" width="17.28515625" style="105" customWidth="1"/>
    <col min="8196" max="8197" width="9.140625" style="105" customWidth="1"/>
    <col min="8198" max="8199" width="17.28515625" style="105" customWidth="1"/>
    <col min="8200" max="8200" width="11.7109375" style="105" customWidth="1"/>
    <col min="8201" max="8207" width="12.28515625" style="105" customWidth="1"/>
    <col min="8208" max="8449" width="8.85546875" style="105"/>
    <col min="8450" max="8450" width="5" style="105" customWidth="1"/>
    <col min="8451" max="8451" width="17.28515625" style="105" customWidth="1"/>
    <col min="8452" max="8453" width="9.140625" style="105" customWidth="1"/>
    <col min="8454" max="8455" width="17.28515625" style="105" customWidth="1"/>
    <col min="8456" max="8456" width="11.7109375" style="105" customWidth="1"/>
    <col min="8457" max="8463" width="12.28515625" style="105" customWidth="1"/>
    <col min="8464" max="8705" width="8.85546875" style="105"/>
    <col min="8706" max="8706" width="5" style="105" customWidth="1"/>
    <col min="8707" max="8707" width="17.28515625" style="105" customWidth="1"/>
    <col min="8708" max="8709" width="9.140625" style="105" customWidth="1"/>
    <col min="8710" max="8711" width="17.28515625" style="105" customWidth="1"/>
    <col min="8712" max="8712" width="11.7109375" style="105" customWidth="1"/>
    <col min="8713" max="8719" width="12.28515625" style="105" customWidth="1"/>
    <col min="8720" max="8961" width="8.85546875" style="105"/>
    <col min="8962" max="8962" width="5" style="105" customWidth="1"/>
    <col min="8963" max="8963" width="17.28515625" style="105" customWidth="1"/>
    <col min="8964" max="8965" width="9.140625" style="105" customWidth="1"/>
    <col min="8966" max="8967" width="17.28515625" style="105" customWidth="1"/>
    <col min="8968" max="8968" width="11.7109375" style="105" customWidth="1"/>
    <col min="8969" max="8975" width="12.28515625" style="105" customWidth="1"/>
    <col min="8976" max="9217" width="8.85546875" style="105"/>
    <col min="9218" max="9218" width="5" style="105" customWidth="1"/>
    <col min="9219" max="9219" width="17.28515625" style="105" customWidth="1"/>
    <col min="9220" max="9221" width="9.140625" style="105" customWidth="1"/>
    <col min="9222" max="9223" width="17.28515625" style="105" customWidth="1"/>
    <col min="9224" max="9224" width="11.7109375" style="105" customWidth="1"/>
    <col min="9225" max="9231" width="12.28515625" style="105" customWidth="1"/>
    <col min="9232" max="9473" width="8.85546875" style="105"/>
    <col min="9474" max="9474" width="5" style="105" customWidth="1"/>
    <col min="9475" max="9475" width="17.28515625" style="105" customWidth="1"/>
    <col min="9476" max="9477" width="9.140625" style="105" customWidth="1"/>
    <col min="9478" max="9479" width="17.28515625" style="105" customWidth="1"/>
    <col min="9480" max="9480" width="11.7109375" style="105" customWidth="1"/>
    <col min="9481" max="9487" width="12.28515625" style="105" customWidth="1"/>
    <col min="9488" max="9729" width="8.85546875" style="105"/>
    <col min="9730" max="9730" width="5" style="105" customWidth="1"/>
    <col min="9731" max="9731" width="17.28515625" style="105" customWidth="1"/>
    <col min="9732" max="9733" width="9.140625" style="105" customWidth="1"/>
    <col min="9734" max="9735" width="17.28515625" style="105" customWidth="1"/>
    <col min="9736" max="9736" width="11.7109375" style="105" customWidth="1"/>
    <col min="9737" max="9743" width="12.28515625" style="105" customWidth="1"/>
    <col min="9744" max="9985" width="8.85546875" style="105"/>
    <col min="9986" max="9986" width="5" style="105" customWidth="1"/>
    <col min="9987" max="9987" width="17.28515625" style="105" customWidth="1"/>
    <col min="9988" max="9989" width="9.140625" style="105" customWidth="1"/>
    <col min="9990" max="9991" width="17.28515625" style="105" customWidth="1"/>
    <col min="9992" max="9992" width="11.7109375" style="105" customWidth="1"/>
    <col min="9993" max="9999" width="12.28515625" style="105" customWidth="1"/>
    <col min="10000" max="10241" width="8.85546875" style="105"/>
    <col min="10242" max="10242" width="5" style="105" customWidth="1"/>
    <col min="10243" max="10243" width="17.28515625" style="105" customWidth="1"/>
    <col min="10244" max="10245" width="9.140625" style="105" customWidth="1"/>
    <col min="10246" max="10247" width="17.28515625" style="105" customWidth="1"/>
    <col min="10248" max="10248" width="11.7109375" style="105" customWidth="1"/>
    <col min="10249" max="10255" width="12.28515625" style="105" customWidth="1"/>
    <col min="10256" max="10497" width="8.85546875" style="105"/>
    <col min="10498" max="10498" width="5" style="105" customWidth="1"/>
    <col min="10499" max="10499" width="17.28515625" style="105" customWidth="1"/>
    <col min="10500" max="10501" width="9.140625" style="105" customWidth="1"/>
    <col min="10502" max="10503" width="17.28515625" style="105" customWidth="1"/>
    <col min="10504" max="10504" width="11.7109375" style="105" customWidth="1"/>
    <col min="10505" max="10511" width="12.28515625" style="105" customWidth="1"/>
    <col min="10512" max="10753" width="8.85546875" style="105"/>
    <col min="10754" max="10754" width="5" style="105" customWidth="1"/>
    <col min="10755" max="10755" width="17.28515625" style="105" customWidth="1"/>
    <col min="10756" max="10757" width="9.140625" style="105" customWidth="1"/>
    <col min="10758" max="10759" width="17.28515625" style="105" customWidth="1"/>
    <col min="10760" max="10760" width="11.7109375" style="105" customWidth="1"/>
    <col min="10761" max="10767" width="12.28515625" style="105" customWidth="1"/>
    <col min="10768" max="11009" width="8.85546875" style="105"/>
    <col min="11010" max="11010" width="5" style="105" customWidth="1"/>
    <col min="11011" max="11011" width="17.28515625" style="105" customWidth="1"/>
    <col min="11012" max="11013" width="9.140625" style="105" customWidth="1"/>
    <col min="11014" max="11015" width="17.28515625" style="105" customWidth="1"/>
    <col min="11016" max="11016" width="11.7109375" style="105" customWidth="1"/>
    <col min="11017" max="11023" width="12.28515625" style="105" customWidth="1"/>
    <col min="11024" max="11265" width="8.85546875" style="105"/>
    <col min="11266" max="11266" width="5" style="105" customWidth="1"/>
    <col min="11267" max="11267" width="17.28515625" style="105" customWidth="1"/>
    <col min="11268" max="11269" width="9.140625" style="105" customWidth="1"/>
    <col min="11270" max="11271" width="17.28515625" style="105" customWidth="1"/>
    <col min="11272" max="11272" width="11.7109375" style="105" customWidth="1"/>
    <col min="11273" max="11279" width="12.28515625" style="105" customWidth="1"/>
    <col min="11280" max="11521" width="8.85546875" style="105"/>
    <col min="11522" max="11522" width="5" style="105" customWidth="1"/>
    <col min="11523" max="11523" width="17.28515625" style="105" customWidth="1"/>
    <col min="11524" max="11525" width="9.140625" style="105" customWidth="1"/>
    <col min="11526" max="11527" width="17.28515625" style="105" customWidth="1"/>
    <col min="11528" max="11528" width="11.7109375" style="105" customWidth="1"/>
    <col min="11529" max="11535" width="12.28515625" style="105" customWidth="1"/>
    <col min="11536" max="11777" width="8.85546875" style="105"/>
    <col min="11778" max="11778" width="5" style="105" customWidth="1"/>
    <col min="11779" max="11779" width="17.28515625" style="105" customWidth="1"/>
    <col min="11780" max="11781" width="9.140625" style="105" customWidth="1"/>
    <col min="11782" max="11783" width="17.28515625" style="105" customWidth="1"/>
    <col min="11784" max="11784" width="11.7109375" style="105" customWidth="1"/>
    <col min="11785" max="11791" width="12.28515625" style="105" customWidth="1"/>
    <col min="11792" max="12033" width="8.85546875" style="105"/>
    <col min="12034" max="12034" width="5" style="105" customWidth="1"/>
    <col min="12035" max="12035" width="17.28515625" style="105" customWidth="1"/>
    <col min="12036" max="12037" width="9.140625" style="105" customWidth="1"/>
    <col min="12038" max="12039" width="17.28515625" style="105" customWidth="1"/>
    <col min="12040" max="12040" width="11.7109375" style="105" customWidth="1"/>
    <col min="12041" max="12047" width="12.28515625" style="105" customWidth="1"/>
    <col min="12048" max="12289" width="8.85546875" style="105"/>
    <col min="12290" max="12290" width="5" style="105" customWidth="1"/>
    <col min="12291" max="12291" width="17.28515625" style="105" customWidth="1"/>
    <col min="12292" max="12293" width="9.140625" style="105" customWidth="1"/>
    <col min="12294" max="12295" width="17.28515625" style="105" customWidth="1"/>
    <col min="12296" max="12296" width="11.7109375" style="105" customWidth="1"/>
    <col min="12297" max="12303" width="12.28515625" style="105" customWidth="1"/>
    <col min="12304" max="12545" width="8.85546875" style="105"/>
    <col min="12546" max="12546" width="5" style="105" customWidth="1"/>
    <col min="12547" max="12547" width="17.28515625" style="105" customWidth="1"/>
    <col min="12548" max="12549" width="9.140625" style="105" customWidth="1"/>
    <col min="12550" max="12551" width="17.28515625" style="105" customWidth="1"/>
    <col min="12552" max="12552" width="11.7109375" style="105" customWidth="1"/>
    <col min="12553" max="12559" width="12.28515625" style="105" customWidth="1"/>
    <col min="12560" max="12801" width="8.85546875" style="105"/>
    <col min="12802" max="12802" width="5" style="105" customWidth="1"/>
    <col min="12803" max="12803" width="17.28515625" style="105" customWidth="1"/>
    <col min="12804" max="12805" width="9.140625" style="105" customWidth="1"/>
    <col min="12806" max="12807" width="17.28515625" style="105" customWidth="1"/>
    <col min="12808" max="12808" width="11.7109375" style="105" customWidth="1"/>
    <col min="12809" max="12815" width="12.28515625" style="105" customWidth="1"/>
    <col min="12816" max="13057" width="8.85546875" style="105"/>
    <col min="13058" max="13058" width="5" style="105" customWidth="1"/>
    <col min="13059" max="13059" width="17.28515625" style="105" customWidth="1"/>
    <col min="13060" max="13061" width="9.140625" style="105" customWidth="1"/>
    <col min="13062" max="13063" width="17.28515625" style="105" customWidth="1"/>
    <col min="13064" max="13064" width="11.7109375" style="105" customWidth="1"/>
    <col min="13065" max="13071" width="12.28515625" style="105" customWidth="1"/>
    <col min="13072" max="13313" width="8.85546875" style="105"/>
    <col min="13314" max="13314" width="5" style="105" customWidth="1"/>
    <col min="13315" max="13315" width="17.28515625" style="105" customWidth="1"/>
    <col min="13316" max="13317" width="9.140625" style="105" customWidth="1"/>
    <col min="13318" max="13319" width="17.28515625" style="105" customWidth="1"/>
    <col min="13320" max="13320" width="11.7109375" style="105" customWidth="1"/>
    <col min="13321" max="13327" width="12.28515625" style="105" customWidth="1"/>
    <col min="13328" max="13569" width="8.85546875" style="105"/>
    <col min="13570" max="13570" width="5" style="105" customWidth="1"/>
    <col min="13571" max="13571" width="17.28515625" style="105" customWidth="1"/>
    <col min="13572" max="13573" width="9.140625" style="105" customWidth="1"/>
    <col min="13574" max="13575" width="17.28515625" style="105" customWidth="1"/>
    <col min="13576" max="13576" width="11.7109375" style="105" customWidth="1"/>
    <col min="13577" max="13583" width="12.28515625" style="105" customWidth="1"/>
    <col min="13584" max="13825" width="8.85546875" style="105"/>
    <col min="13826" max="13826" width="5" style="105" customWidth="1"/>
    <col min="13827" max="13827" width="17.28515625" style="105" customWidth="1"/>
    <col min="13828" max="13829" width="9.140625" style="105" customWidth="1"/>
    <col min="13830" max="13831" width="17.28515625" style="105" customWidth="1"/>
    <col min="13832" max="13832" width="11.7109375" style="105" customWidth="1"/>
    <col min="13833" max="13839" width="12.28515625" style="105" customWidth="1"/>
    <col min="13840" max="14081" width="8.85546875" style="105"/>
    <col min="14082" max="14082" width="5" style="105" customWidth="1"/>
    <col min="14083" max="14083" width="17.28515625" style="105" customWidth="1"/>
    <col min="14084" max="14085" width="9.140625" style="105" customWidth="1"/>
    <col min="14086" max="14087" width="17.28515625" style="105" customWidth="1"/>
    <col min="14088" max="14088" width="11.7109375" style="105" customWidth="1"/>
    <col min="14089" max="14095" width="12.28515625" style="105" customWidth="1"/>
    <col min="14096" max="14337" width="8.85546875" style="105"/>
    <col min="14338" max="14338" width="5" style="105" customWidth="1"/>
    <col min="14339" max="14339" width="17.28515625" style="105" customWidth="1"/>
    <col min="14340" max="14341" width="9.140625" style="105" customWidth="1"/>
    <col min="14342" max="14343" width="17.28515625" style="105" customWidth="1"/>
    <col min="14344" max="14344" width="11.7109375" style="105" customWidth="1"/>
    <col min="14345" max="14351" width="12.28515625" style="105" customWidth="1"/>
    <col min="14352" max="14593" width="8.85546875" style="105"/>
    <col min="14594" max="14594" width="5" style="105" customWidth="1"/>
    <col min="14595" max="14595" width="17.28515625" style="105" customWidth="1"/>
    <col min="14596" max="14597" width="9.140625" style="105" customWidth="1"/>
    <col min="14598" max="14599" width="17.28515625" style="105" customWidth="1"/>
    <col min="14600" max="14600" width="11.7109375" style="105" customWidth="1"/>
    <col min="14601" max="14607" width="12.28515625" style="105" customWidth="1"/>
    <col min="14608" max="14849" width="8.85546875" style="105"/>
    <col min="14850" max="14850" width="5" style="105" customWidth="1"/>
    <col min="14851" max="14851" width="17.28515625" style="105" customWidth="1"/>
    <col min="14852" max="14853" width="9.140625" style="105" customWidth="1"/>
    <col min="14854" max="14855" width="17.28515625" style="105" customWidth="1"/>
    <col min="14856" max="14856" width="11.7109375" style="105" customWidth="1"/>
    <col min="14857" max="14863" width="12.28515625" style="105" customWidth="1"/>
    <col min="14864" max="15105" width="8.85546875" style="105"/>
    <col min="15106" max="15106" width="5" style="105" customWidth="1"/>
    <col min="15107" max="15107" width="17.28515625" style="105" customWidth="1"/>
    <col min="15108" max="15109" width="9.140625" style="105" customWidth="1"/>
    <col min="15110" max="15111" width="17.28515625" style="105" customWidth="1"/>
    <col min="15112" max="15112" width="11.7109375" style="105" customWidth="1"/>
    <col min="15113" max="15119" width="12.28515625" style="105" customWidth="1"/>
    <col min="15120" max="15361" width="8.85546875" style="105"/>
    <col min="15362" max="15362" width="5" style="105" customWidth="1"/>
    <col min="15363" max="15363" width="17.28515625" style="105" customWidth="1"/>
    <col min="15364" max="15365" width="9.140625" style="105" customWidth="1"/>
    <col min="15366" max="15367" width="17.28515625" style="105" customWidth="1"/>
    <col min="15368" max="15368" width="11.7109375" style="105" customWidth="1"/>
    <col min="15369" max="15375" width="12.28515625" style="105" customWidth="1"/>
    <col min="15376" max="15617" width="8.85546875" style="105"/>
    <col min="15618" max="15618" width="5" style="105" customWidth="1"/>
    <col min="15619" max="15619" width="17.28515625" style="105" customWidth="1"/>
    <col min="15620" max="15621" width="9.140625" style="105" customWidth="1"/>
    <col min="15622" max="15623" width="17.28515625" style="105" customWidth="1"/>
    <col min="15624" max="15624" width="11.7109375" style="105" customWidth="1"/>
    <col min="15625" max="15631" width="12.28515625" style="105" customWidth="1"/>
    <col min="15632" max="15873" width="8.85546875" style="105"/>
    <col min="15874" max="15874" width="5" style="105" customWidth="1"/>
    <col min="15875" max="15875" width="17.28515625" style="105" customWidth="1"/>
    <col min="15876" max="15877" width="9.140625" style="105" customWidth="1"/>
    <col min="15878" max="15879" width="17.28515625" style="105" customWidth="1"/>
    <col min="15880" max="15880" width="11.7109375" style="105" customWidth="1"/>
    <col min="15881" max="15887" width="12.28515625" style="105" customWidth="1"/>
    <col min="15888" max="16129" width="8.85546875" style="105"/>
    <col min="16130" max="16130" width="5" style="105" customWidth="1"/>
    <col min="16131" max="16131" width="17.28515625" style="105" customWidth="1"/>
    <col min="16132" max="16133" width="9.140625" style="105" customWidth="1"/>
    <col min="16134" max="16135" width="17.28515625" style="105" customWidth="1"/>
    <col min="16136" max="16136" width="11.7109375" style="105" customWidth="1"/>
    <col min="16137" max="16143" width="12.28515625" style="105" customWidth="1"/>
    <col min="16144" max="16384" width="8.85546875" style="105"/>
  </cols>
  <sheetData>
    <row r="1" spans="1:16" s="47" customFormat="1" ht="37.5" customHeight="1" x14ac:dyDescent="0.3">
      <c r="H1" s="48"/>
      <c r="L1" s="173" t="s">
        <v>223</v>
      </c>
      <c r="M1" s="173"/>
      <c r="N1" s="173"/>
      <c r="O1" s="173"/>
      <c r="P1" s="173"/>
    </row>
    <row r="2" spans="1:16" s="47" customFormat="1" ht="16.149999999999999" customHeight="1" x14ac:dyDescent="0.3">
      <c r="H2" s="49"/>
      <c r="I2" s="49"/>
      <c r="L2" s="173" t="s">
        <v>29</v>
      </c>
      <c r="M2" s="173"/>
      <c r="N2" s="173"/>
      <c r="O2" s="173"/>
      <c r="P2" s="120"/>
    </row>
    <row r="3" spans="1:16" s="47" customFormat="1" ht="20.45" customHeight="1" x14ac:dyDescent="0.3">
      <c r="H3" s="49"/>
      <c r="I3" s="49"/>
      <c r="L3" s="174" t="s">
        <v>108</v>
      </c>
      <c r="M3" s="174"/>
      <c r="N3" s="174"/>
      <c r="O3" s="174"/>
      <c r="P3" s="120"/>
    </row>
    <row r="4" spans="1:16" ht="40.5" customHeight="1" x14ac:dyDescent="0.2">
      <c r="B4" s="175" t="s">
        <v>199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</row>
    <row r="5" spans="1:16" x14ac:dyDescent="0.2">
      <c r="B5" s="176" t="s">
        <v>9</v>
      </c>
      <c r="C5" s="177"/>
      <c r="D5" s="107"/>
      <c r="E5" s="108"/>
      <c r="F5" s="106"/>
      <c r="G5" s="109"/>
      <c r="H5" s="110"/>
      <c r="I5" s="111"/>
      <c r="J5" s="111"/>
      <c r="K5" s="111"/>
      <c r="L5" s="111"/>
      <c r="M5" s="111"/>
      <c r="N5" s="111"/>
      <c r="O5" s="111"/>
    </row>
    <row r="6" spans="1:16" x14ac:dyDescent="0.2">
      <c r="B6" s="166" t="s">
        <v>10</v>
      </c>
      <c r="C6" s="166"/>
      <c r="D6" s="107"/>
      <c r="E6" s="108"/>
      <c r="F6" s="106"/>
      <c r="G6" s="109"/>
      <c r="H6" s="110"/>
      <c r="I6" s="111"/>
      <c r="J6" s="111"/>
      <c r="K6" s="111"/>
      <c r="L6" s="111"/>
      <c r="M6" s="111"/>
      <c r="N6" s="111"/>
      <c r="O6" s="112" t="s">
        <v>200</v>
      </c>
    </row>
    <row r="7" spans="1:16" ht="15.75" x14ac:dyDescent="0.2">
      <c r="A7" s="113"/>
      <c r="B7" s="167" t="s">
        <v>201</v>
      </c>
      <c r="C7" s="169" t="s">
        <v>202</v>
      </c>
      <c r="D7" s="169" t="s">
        <v>203</v>
      </c>
      <c r="E7" s="171" t="s">
        <v>15</v>
      </c>
      <c r="F7" s="169" t="s">
        <v>204</v>
      </c>
      <c r="G7" s="169" t="s">
        <v>205</v>
      </c>
      <c r="H7" s="178" t="s">
        <v>206</v>
      </c>
      <c r="I7" s="180" t="s">
        <v>207</v>
      </c>
      <c r="J7" s="180" t="s">
        <v>208</v>
      </c>
      <c r="K7" s="182" t="s">
        <v>209</v>
      </c>
      <c r="L7" s="183"/>
      <c r="M7" s="183"/>
      <c r="N7" s="183"/>
      <c r="O7" s="184"/>
    </row>
    <row r="8" spans="1:16" ht="213.6" customHeight="1" x14ac:dyDescent="0.2">
      <c r="A8" s="113"/>
      <c r="B8" s="168"/>
      <c r="C8" s="170"/>
      <c r="D8" s="170"/>
      <c r="E8" s="172"/>
      <c r="F8" s="170"/>
      <c r="G8" s="170"/>
      <c r="H8" s="179"/>
      <c r="I8" s="181"/>
      <c r="J8" s="181"/>
      <c r="K8" s="128" t="s">
        <v>210</v>
      </c>
      <c r="L8" s="128" t="s">
        <v>211</v>
      </c>
      <c r="M8" s="128" t="s">
        <v>212</v>
      </c>
      <c r="N8" s="128" t="s">
        <v>213</v>
      </c>
      <c r="O8" s="128" t="s">
        <v>214</v>
      </c>
    </row>
    <row r="9" spans="1:16" s="115" customFormat="1" ht="15" x14ac:dyDescent="0.2">
      <c r="A9" s="114"/>
      <c r="B9" s="121">
        <v>1</v>
      </c>
      <c r="C9" s="122">
        <v>2</v>
      </c>
      <c r="D9" s="122">
        <v>3</v>
      </c>
      <c r="E9" s="123">
        <v>4</v>
      </c>
      <c r="F9" s="122">
        <v>5</v>
      </c>
      <c r="G9" s="122">
        <v>6</v>
      </c>
      <c r="H9" s="123" t="s">
        <v>215</v>
      </c>
      <c r="I9" s="123">
        <v>8</v>
      </c>
      <c r="J9" s="123">
        <v>9</v>
      </c>
      <c r="K9" s="123">
        <v>10</v>
      </c>
      <c r="L9" s="123">
        <v>11</v>
      </c>
      <c r="M9" s="123">
        <v>12</v>
      </c>
      <c r="N9" s="123">
        <v>13</v>
      </c>
      <c r="O9" s="123">
        <v>14</v>
      </c>
    </row>
    <row r="10" spans="1:16" ht="64.150000000000006" customHeight="1" x14ac:dyDescent="0.2">
      <c r="A10" s="113">
        <v>1</v>
      </c>
      <c r="B10" s="129" t="s">
        <v>216</v>
      </c>
      <c r="C10" s="130" t="s">
        <v>217</v>
      </c>
      <c r="D10" s="130" t="s">
        <v>8</v>
      </c>
      <c r="E10" s="130" t="s">
        <v>8</v>
      </c>
      <c r="F10" s="130" t="s">
        <v>8</v>
      </c>
      <c r="G10" s="130" t="s">
        <v>78</v>
      </c>
      <c r="H10" s="130" t="s">
        <v>8</v>
      </c>
      <c r="I10" s="131" t="s">
        <v>8</v>
      </c>
      <c r="J10" s="132">
        <v>250000</v>
      </c>
      <c r="K10" s="132">
        <v>250000</v>
      </c>
      <c r="L10" s="132">
        <v>0</v>
      </c>
      <c r="M10" s="132">
        <v>0</v>
      </c>
      <c r="N10" s="132">
        <v>0</v>
      </c>
      <c r="O10" s="132">
        <v>0</v>
      </c>
    </row>
    <row r="11" spans="1:16" ht="66" customHeight="1" x14ac:dyDescent="0.2">
      <c r="A11" s="113">
        <v>1</v>
      </c>
      <c r="B11" s="129" t="s">
        <v>218</v>
      </c>
      <c r="C11" s="130" t="s">
        <v>219</v>
      </c>
      <c r="D11" s="130" t="s">
        <v>220</v>
      </c>
      <c r="E11" s="130" t="s">
        <v>8</v>
      </c>
      <c r="F11" s="130" t="s">
        <v>8</v>
      </c>
      <c r="G11" s="130" t="s">
        <v>78</v>
      </c>
      <c r="H11" s="130" t="s">
        <v>221</v>
      </c>
      <c r="I11" s="132">
        <v>300000</v>
      </c>
      <c r="J11" s="132">
        <v>250000</v>
      </c>
      <c r="K11" s="132">
        <v>250000</v>
      </c>
      <c r="L11" s="132">
        <v>0</v>
      </c>
      <c r="M11" s="132">
        <v>0</v>
      </c>
      <c r="N11" s="132">
        <v>0</v>
      </c>
      <c r="O11" s="132">
        <v>0</v>
      </c>
    </row>
    <row r="12" spans="1:16" ht="136.15" customHeight="1" x14ac:dyDescent="0.2">
      <c r="A12" s="113">
        <v>0</v>
      </c>
      <c r="B12" s="129" t="s">
        <v>8</v>
      </c>
      <c r="C12" s="130" t="s">
        <v>8</v>
      </c>
      <c r="D12" s="130" t="s">
        <v>8</v>
      </c>
      <c r="E12" s="130" t="s">
        <v>126</v>
      </c>
      <c r="F12" s="130" t="s">
        <v>129</v>
      </c>
      <c r="G12" s="130" t="s">
        <v>78</v>
      </c>
      <c r="H12" s="130" t="s">
        <v>8</v>
      </c>
      <c r="I12" s="131" t="s">
        <v>8</v>
      </c>
      <c r="J12" s="132">
        <v>250000</v>
      </c>
      <c r="K12" s="132">
        <v>250000</v>
      </c>
      <c r="L12" s="132">
        <v>0</v>
      </c>
      <c r="M12" s="132">
        <v>0</v>
      </c>
      <c r="N12" s="132">
        <v>0</v>
      </c>
      <c r="O12" s="132">
        <v>0</v>
      </c>
    </row>
    <row r="13" spans="1:16" ht="15" x14ac:dyDescent="0.2">
      <c r="A13" s="113">
        <v>1</v>
      </c>
      <c r="B13" s="124" t="s">
        <v>8</v>
      </c>
      <c r="C13" s="125" t="s">
        <v>8</v>
      </c>
      <c r="D13" s="125" t="s">
        <v>8</v>
      </c>
      <c r="E13" s="125" t="s">
        <v>8</v>
      </c>
      <c r="F13" s="125" t="s">
        <v>8</v>
      </c>
      <c r="G13" s="125" t="s">
        <v>8</v>
      </c>
      <c r="H13" s="125" t="s">
        <v>8</v>
      </c>
      <c r="I13" s="126" t="s">
        <v>28</v>
      </c>
      <c r="J13" s="127">
        <v>250000</v>
      </c>
      <c r="K13" s="127">
        <v>250000</v>
      </c>
      <c r="L13" s="127">
        <v>0</v>
      </c>
      <c r="M13" s="127">
        <v>0</v>
      </c>
      <c r="N13" s="127">
        <v>0</v>
      </c>
      <c r="O13" s="127">
        <v>0</v>
      </c>
    </row>
    <row r="15" spans="1:16" x14ac:dyDescent="0.2">
      <c r="B15" s="185" t="s">
        <v>222</v>
      </c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</row>
  </sheetData>
  <mergeCells count="17">
    <mergeCell ref="H7:H8"/>
    <mergeCell ref="I7:I8"/>
    <mergeCell ref="J7:J8"/>
    <mergeCell ref="K7:O7"/>
    <mergeCell ref="B15:O15"/>
    <mergeCell ref="F7:F8"/>
    <mergeCell ref="G7:G8"/>
    <mergeCell ref="L1:P1"/>
    <mergeCell ref="L2:O2"/>
    <mergeCell ref="L3:O3"/>
    <mergeCell ref="B4:O4"/>
    <mergeCell ref="B5:C5"/>
    <mergeCell ref="B6:C6"/>
    <mergeCell ref="B7:B8"/>
    <mergeCell ref="C7:C8"/>
    <mergeCell ref="D7:D8"/>
    <mergeCell ref="E7:E8"/>
  </mergeCells>
  <conditionalFormatting sqref="B10:B13">
    <cfRule type="expression" dxfId="13" priority="1" stopIfTrue="1">
      <formula>A10=1</formula>
    </cfRule>
  </conditionalFormatting>
  <conditionalFormatting sqref="C10:C13">
    <cfRule type="expression" dxfId="12" priority="2" stopIfTrue="1">
      <formula>A10=1</formula>
    </cfRule>
  </conditionalFormatting>
  <conditionalFormatting sqref="D10:D13">
    <cfRule type="expression" dxfId="11" priority="3" stopIfTrue="1">
      <formula>A10=1</formula>
    </cfRule>
  </conditionalFormatting>
  <conditionalFormatting sqref="E10:E13">
    <cfRule type="expression" dxfId="10" priority="4" stopIfTrue="1">
      <formula>A10=1</formula>
    </cfRule>
  </conditionalFormatting>
  <conditionalFormatting sqref="F10:F13">
    <cfRule type="expression" dxfId="9" priority="5" stopIfTrue="1">
      <formula>A10=1</formula>
    </cfRule>
  </conditionalFormatting>
  <conditionalFormatting sqref="G10:G13">
    <cfRule type="expression" dxfId="8" priority="6" stopIfTrue="1">
      <formula>A10=1</formula>
    </cfRule>
  </conditionalFormatting>
  <conditionalFormatting sqref="H10:H13">
    <cfRule type="expression" dxfId="7" priority="7" stopIfTrue="1">
      <formula>A10=1</formula>
    </cfRule>
  </conditionalFormatting>
  <conditionalFormatting sqref="I10:I13">
    <cfRule type="expression" dxfId="6" priority="8" stopIfTrue="1">
      <formula>A10=1</formula>
    </cfRule>
  </conditionalFormatting>
  <conditionalFormatting sqref="J10:J13">
    <cfRule type="expression" dxfId="5" priority="9" stopIfTrue="1">
      <formula>A10=1</formula>
    </cfRule>
  </conditionalFormatting>
  <conditionalFormatting sqref="K10:K13">
    <cfRule type="expression" dxfId="4" priority="10" stopIfTrue="1">
      <formula>A10=1</formula>
    </cfRule>
  </conditionalFormatting>
  <conditionalFormatting sqref="L10:L13">
    <cfRule type="expression" dxfId="3" priority="11" stopIfTrue="1">
      <formula>A10=1</formula>
    </cfRule>
  </conditionalFormatting>
  <conditionalFormatting sqref="M10:M13">
    <cfRule type="expression" dxfId="2" priority="12" stopIfTrue="1">
      <formula>A10=1</formula>
    </cfRule>
  </conditionalFormatting>
  <conditionalFormatting sqref="N10:N13">
    <cfRule type="expression" dxfId="1" priority="13" stopIfTrue="1">
      <formula>A10=1</formula>
    </cfRule>
  </conditionalFormatting>
  <conditionalFormatting sqref="O10:O13">
    <cfRule type="expression" dxfId="0" priority="14" stopIfTrue="1">
      <formula>A10=1</formula>
    </cfRule>
  </conditionalFormatting>
  <pageMargins left="0.34" right="0.16" top="0.34" bottom="0.42" header="0.32" footer="0.23"/>
  <pageSetup paperSize="9" scale="82" orientation="landscape" verticalDpi="0" r:id="rId1"/>
  <headerFooter alignWithMargins="0"/>
  <rowBreaks count="1" manualBreakCount="1">
    <brk id="13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view="pageBreakPreview" topLeftCell="D1" zoomScale="60" zoomScaleNormal="60" workbookViewId="0">
      <selection activeCell="A7" sqref="A7:O7"/>
    </sheetView>
  </sheetViews>
  <sheetFormatPr defaultColWidth="9.140625" defaultRowHeight="21" x14ac:dyDescent="0.35"/>
  <cols>
    <col min="1" max="2" width="18.140625" style="62" customWidth="1"/>
    <col min="3" max="3" width="12.42578125" style="62" customWidth="1"/>
    <col min="4" max="4" width="73.5703125" style="62" customWidth="1"/>
    <col min="5" max="5" width="122.5703125" style="62" customWidth="1"/>
    <col min="6" max="6" width="57.7109375" style="62" customWidth="1"/>
    <col min="7" max="7" width="21.7109375" style="62" customWidth="1"/>
    <col min="8" max="8" width="26" style="62" customWidth="1"/>
    <col min="9" max="9" width="19.5703125" style="62" customWidth="1"/>
    <col min="10" max="10" width="21.42578125" style="62" customWidth="1"/>
    <col min="11" max="16384" width="9.140625" style="62"/>
  </cols>
  <sheetData>
    <row r="1" spans="1:15" s="6" customFormat="1" ht="35.25" customHeight="1" x14ac:dyDescent="0.3">
      <c r="H1" s="191" t="s">
        <v>87</v>
      </c>
      <c r="I1" s="191"/>
      <c r="J1" s="191"/>
    </row>
    <row r="2" spans="1:15" s="6" customFormat="1" ht="32.25" customHeight="1" x14ac:dyDescent="0.3">
      <c r="H2" s="191" t="s">
        <v>29</v>
      </c>
      <c r="I2" s="191"/>
      <c r="J2" s="191"/>
    </row>
    <row r="3" spans="1:15" s="6" customFormat="1" ht="27.75" customHeight="1" x14ac:dyDescent="0.3">
      <c r="H3" s="191" t="s">
        <v>74</v>
      </c>
      <c r="I3" s="191"/>
      <c r="J3" s="191"/>
    </row>
    <row r="4" spans="1:15" s="6" customFormat="1" ht="32.25" customHeight="1" x14ac:dyDescent="0.3">
      <c r="H4" s="191" t="s">
        <v>173</v>
      </c>
      <c r="I4" s="191"/>
      <c r="J4" s="191"/>
    </row>
    <row r="7" spans="1:15" ht="23.25" x14ac:dyDescent="0.35">
      <c r="A7" s="189" t="s">
        <v>30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</row>
    <row r="8" spans="1:15" ht="104.25" customHeight="1" x14ac:dyDescent="0.35">
      <c r="A8" s="192" t="s">
        <v>97</v>
      </c>
      <c r="B8" s="192"/>
      <c r="C8" s="192"/>
      <c r="D8" s="192"/>
      <c r="E8" s="192"/>
      <c r="F8" s="192"/>
      <c r="G8" s="192"/>
      <c r="H8" s="192"/>
      <c r="I8" s="192"/>
      <c r="J8" s="192"/>
      <c r="K8" s="63"/>
      <c r="L8" s="63"/>
      <c r="M8" s="63"/>
      <c r="N8" s="63"/>
      <c r="O8" s="63"/>
    </row>
    <row r="9" spans="1:15" hidden="1" x14ac:dyDescent="0.35"/>
    <row r="10" spans="1:15" ht="3" customHeight="1" x14ac:dyDescent="0.35"/>
    <row r="11" spans="1:15" x14ac:dyDescent="0.35">
      <c r="A11" s="64" t="s">
        <v>9</v>
      </c>
    </row>
    <row r="12" spans="1:15" x14ac:dyDescent="0.35">
      <c r="A12" s="6" t="s">
        <v>10</v>
      </c>
      <c r="J12" s="65" t="s">
        <v>31</v>
      </c>
    </row>
    <row r="13" spans="1:15" x14ac:dyDescent="0.35">
      <c r="A13" s="190" t="s">
        <v>15</v>
      </c>
      <c r="B13" s="190" t="s">
        <v>16</v>
      </c>
      <c r="C13" s="190" t="s">
        <v>17</v>
      </c>
      <c r="D13" s="190" t="s">
        <v>18</v>
      </c>
      <c r="E13" s="190" t="s">
        <v>75</v>
      </c>
      <c r="F13" s="190" t="s">
        <v>76</v>
      </c>
      <c r="G13" s="190" t="s">
        <v>2</v>
      </c>
      <c r="H13" s="190" t="s">
        <v>3</v>
      </c>
      <c r="I13" s="190" t="s">
        <v>4</v>
      </c>
      <c r="J13" s="190"/>
    </row>
    <row r="14" spans="1:15" ht="203.45" customHeight="1" x14ac:dyDescent="0.35">
      <c r="A14" s="190"/>
      <c r="B14" s="190"/>
      <c r="C14" s="190"/>
      <c r="D14" s="190"/>
      <c r="E14" s="190"/>
      <c r="F14" s="190"/>
      <c r="G14" s="190"/>
      <c r="H14" s="190"/>
      <c r="I14" s="66" t="s">
        <v>5</v>
      </c>
      <c r="J14" s="66" t="s">
        <v>6</v>
      </c>
    </row>
    <row r="15" spans="1:15" ht="36" customHeight="1" x14ac:dyDescent="0.35">
      <c r="A15" s="66">
        <v>1</v>
      </c>
      <c r="B15" s="66">
        <v>2</v>
      </c>
      <c r="C15" s="66">
        <v>3</v>
      </c>
      <c r="D15" s="66">
        <v>4</v>
      </c>
      <c r="E15" s="66">
        <v>5</v>
      </c>
      <c r="F15" s="66">
        <v>6</v>
      </c>
      <c r="G15" s="66">
        <v>7</v>
      </c>
      <c r="H15" s="66">
        <v>8</v>
      </c>
      <c r="I15" s="67">
        <v>9</v>
      </c>
      <c r="J15" s="67">
        <v>10</v>
      </c>
    </row>
    <row r="16" spans="1:15" ht="34.15" customHeight="1" x14ac:dyDescent="0.35">
      <c r="A16" s="68" t="s">
        <v>48</v>
      </c>
      <c r="B16" s="68" t="s">
        <v>77</v>
      </c>
      <c r="C16" s="68" t="s">
        <v>77</v>
      </c>
      <c r="D16" s="186" t="s">
        <v>78</v>
      </c>
      <c r="E16" s="187"/>
      <c r="F16" s="188"/>
      <c r="G16" s="69">
        <f>G17</f>
        <v>2819973</v>
      </c>
      <c r="H16" s="69">
        <f t="shared" ref="H16:J16" si="0">H17</f>
        <v>2493373</v>
      </c>
      <c r="I16" s="69">
        <f t="shared" si="0"/>
        <v>326600</v>
      </c>
      <c r="J16" s="69">
        <f t="shared" si="0"/>
        <v>325000</v>
      </c>
    </row>
    <row r="17" spans="1:10" ht="34.9" customHeight="1" x14ac:dyDescent="0.35">
      <c r="A17" s="68" t="s">
        <v>50</v>
      </c>
      <c r="B17" s="68" t="s">
        <v>77</v>
      </c>
      <c r="C17" s="68" t="s">
        <v>77</v>
      </c>
      <c r="D17" s="186" t="s">
        <v>78</v>
      </c>
      <c r="E17" s="187"/>
      <c r="F17" s="188"/>
      <c r="G17" s="69">
        <f>G18+G20+G22+G23+G24+G25+G26+G19+G21</f>
        <v>2819973</v>
      </c>
      <c r="H17" s="69">
        <f t="shared" ref="H17:J17" si="1">H18+H20+H22+H23+H24+H25+H26+H19+H21</f>
        <v>2493373</v>
      </c>
      <c r="I17" s="69">
        <f t="shared" si="1"/>
        <v>326600</v>
      </c>
      <c r="J17" s="69">
        <f t="shared" si="1"/>
        <v>325000</v>
      </c>
    </row>
    <row r="18" spans="1:10" ht="85.9" customHeight="1" x14ac:dyDescent="0.35">
      <c r="A18" s="70" t="s">
        <v>116</v>
      </c>
      <c r="B18" s="71" t="s">
        <v>117</v>
      </c>
      <c r="C18" s="92" t="s">
        <v>118</v>
      </c>
      <c r="D18" s="90" t="s">
        <v>119</v>
      </c>
      <c r="E18" s="75" t="s">
        <v>182</v>
      </c>
      <c r="F18" s="71" t="s">
        <v>183</v>
      </c>
      <c r="G18" s="69">
        <f>H18+I18</f>
        <v>310000</v>
      </c>
      <c r="H18" s="72">
        <f>200000+110000</f>
        <v>310000</v>
      </c>
      <c r="I18" s="69"/>
      <c r="J18" s="69"/>
    </row>
    <row r="19" spans="1:10" ht="85.9" customHeight="1" x14ac:dyDescent="0.35">
      <c r="A19" s="70" t="s">
        <v>120</v>
      </c>
      <c r="B19" s="71" t="s">
        <v>121</v>
      </c>
      <c r="C19" s="92" t="s">
        <v>118</v>
      </c>
      <c r="D19" s="90" t="s">
        <v>122</v>
      </c>
      <c r="E19" s="91" t="s">
        <v>184</v>
      </c>
      <c r="F19" s="71" t="s">
        <v>185</v>
      </c>
      <c r="G19" s="69">
        <f t="shared" ref="G19" si="2">H19+I19</f>
        <v>50000</v>
      </c>
      <c r="H19" s="72">
        <v>50000</v>
      </c>
      <c r="I19" s="69"/>
      <c r="J19" s="69"/>
    </row>
    <row r="20" spans="1:10" ht="85.9" customHeight="1" x14ac:dyDescent="0.35">
      <c r="A20" s="70" t="s">
        <v>120</v>
      </c>
      <c r="B20" s="71" t="s">
        <v>121</v>
      </c>
      <c r="C20" s="92" t="s">
        <v>118</v>
      </c>
      <c r="D20" s="90" t="s">
        <v>122</v>
      </c>
      <c r="E20" s="91" t="s">
        <v>79</v>
      </c>
      <c r="F20" s="71" t="s">
        <v>80</v>
      </c>
      <c r="G20" s="69">
        <f t="shared" ref="G20:G26" si="3">H20+I20</f>
        <v>111626</v>
      </c>
      <c r="H20" s="72">
        <v>111626</v>
      </c>
      <c r="I20" s="69"/>
      <c r="J20" s="69"/>
    </row>
    <row r="21" spans="1:10" ht="85.9" customHeight="1" x14ac:dyDescent="0.35">
      <c r="A21" s="70" t="s">
        <v>123</v>
      </c>
      <c r="B21" s="71" t="s">
        <v>124</v>
      </c>
      <c r="C21" s="92" t="s">
        <v>118</v>
      </c>
      <c r="D21" s="90" t="s">
        <v>125</v>
      </c>
      <c r="E21" s="91" t="s">
        <v>186</v>
      </c>
      <c r="F21" s="71" t="s">
        <v>187</v>
      </c>
      <c r="G21" s="69">
        <f t="shared" ref="G21" si="4">H21+I21</f>
        <v>1651000</v>
      </c>
      <c r="H21" s="72">
        <v>1651000</v>
      </c>
      <c r="I21" s="69">
        <v>0</v>
      </c>
      <c r="J21" s="69">
        <v>0</v>
      </c>
    </row>
    <row r="22" spans="1:10" ht="85.9" customHeight="1" x14ac:dyDescent="0.35">
      <c r="A22" s="70" t="s">
        <v>126</v>
      </c>
      <c r="B22" s="71" t="s">
        <v>127</v>
      </c>
      <c r="C22" s="92" t="s">
        <v>128</v>
      </c>
      <c r="D22" s="90" t="s">
        <v>129</v>
      </c>
      <c r="E22" s="91" t="s">
        <v>186</v>
      </c>
      <c r="F22" s="71" t="s">
        <v>187</v>
      </c>
      <c r="G22" s="69">
        <f t="shared" si="3"/>
        <v>250000</v>
      </c>
      <c r="H22" s="72">
        <v>0</v>
      </c>
      <c r="I22" s="69">
        <v>250000</v>
      </c>
      <c r="J22" s="69">
        <v>250000</v>
      </c>
    </row>
    <row r="23" spans="1:10" ht="85.9" customHeight="1" x14ac:dyDescent="0.35">
      <c r="A23" s="70" t="s">
        <v>88</v>
      </c>
      <c r="B23" s="71" t="s">
        <v>89</v>
      </c>
      <c r="C23" s="92" t="s">
        <v>90</v>
      </c>
      <c r="D23" s="90" t="s">
        <v>91</v>
      </c>
      <c r="E23" s="91" t="s">
        <v>79</v>
      </c>
      <c r="F23" s="71" t="s">
        <v>80</v>
      </c>
      <c r="G23" s="69">
        <f t="shared" si="3"/>
        <v>356747</v>
      </c>
      <c r="H23" s="72">
        <v>356747</v>
      </c>
      <c r="I23" s="69"/>
      <c r="J23" s="69"/>
    </row>
    <row r="24" spans="1:10" ht="85.9" customHeight="1" x14ac:dyDescent="0.35">
      <c r="A24" s="70" t="s">
        <v>130</v>
      </c>
      <c r="B24" s="71" t="s">
        <v>131</v>
      </c>
      <c r="C24" s="92" t="s">
        <v>132</v>
      </c>
      <c r="D24" s="90" t="s">
        <v>133</v>
      </c>
      <c r="E24" s="91" t="s">
        <v>188</v>
      </c>
      <c r="F24" s="71" t="s">
        <v>189</v>
      </c>
      <c r="G24" s="69">
        <f t="shared" si="3"/>
        <v>45000</v>
      </c>
      <c r="H24" s="72">
        <v>-30000</v>
      </c>
      <c r="I24" s="69">
        <f>45000+30000</f>
        <v>75000</v>
      </c>
      <c r="J24" s="69">
        <v>75000</v>
      </c>
    </row>
    <row r="25" spans="1:10" ht="87" customHeight="1" x14ac:dyDescent="0.35">
      <c r="A25" s="70" t="s">
        <v>134</v>
      </c>
      <c r="B25" s="70" t="s">
        <v>135</v>
      </c>
      <c r="C25" s="93" t="s">
        <v>136</v>
      </c>
      <c r="D25" s="75" t="s">
        <v>137</v>
      </c>
      <c r="E25" s="75" t="s">
        <v>180</v>
      </c>
      <c r="F25" s="71" t="s">
        <v>181</v>
      </c>
      <c r="G25" s="69">
        <f t="shared" si="3"/>
        <v>44000</v>
      </c>
      <c r="H25" s="72">
        <v>44000</v>
      </c>
      <c r="I25" s="72"/>
      <c r="J25" s="72"/>
    </row>
    <row r="26" spans="1:10" ht="85.9" customHeight="1" x14ac:dyDescent="0.35">
      <c r="A26" s="70" t="s">
        <v>138</v>
      </c>
      <c r="B26" s="71" t="s">
        <v>139</v>
      </c>
      <c r="C26" s="92" t="s">
        <v>140</v>
      </c>
      <c r="D26" s="90" t="s">
        <v>141</v>
      </c>
      <c r="E26" s="91" t="s">
        <v>190</v>
      </c>
      <c r="F26" s="71" t="s">
        <v>191</v>
      </c>
      <c r="G26" s="69">
        <f t="shared" si="3"/>
        <v>1600</v>
      </c>
      <c r="H26" s="72"/>
      <c r="I26" s="69">
        <v>1600</v>
      </c>
      <c r="J26" s="69"/>
    </row>
    <row r="27" spans="1:10" ht="39.75" customHeight="1" x14ac:dyDescent="0.35">
      <c r="A27" s="68" t="s">
        <v>25</v>
      </c>
      <c r="B27" s="68" t="s">
        <v>77</v>
      </c>
      <c r="C27" s="68" t="s">
        <v>77</v>
      </c>
      <c r="D27" s="186" t="s">
        <v>192</v>
      </c>
      <c r="E27" s="187"/>
      <c r="F27" s="188"/>
      <c r="G27" s="69">
        <f>G28</f>
        <v>2500000</v>
      </c>
      <c r="H27" s="69">
        <f t="shared" ref="H27:J27" si="5">H28</f>
        <v>0</v>
      </c>
      <c r="I27" s="69">
        <f t="shared" si="5"/>
        <v>2500000</v>
      </c>
      <c r="J27" s="69">
        <f t="shared" si="5"/>
        <v>2500000</v>
      </c>
    </row>
    <row r="28" spans="1:10" ht="43.5" customHeight="1" x14ac:dyDescent="0.35">
      <c r="A28" s="68" t="s">
        <v>27</v>
      </c>
      <c r="B28" s="68" t="s">
        <v>77</v>
      </c>
      <c r="C28" s="68" t="s">
        <v>77</v>
      </c>
      <c r="D28" s="186" t="s">
        <v>192</v>
      </c>
      <c r="E28" s="187"/>
      <c r="F28" s="188"/>
      <c r="G28" s="69">
        <f>SUM(G29:G32)</f>
        <v>2500000</v>
      </c>
      <c r="H28" s="69">
        <f t="shared" ref="H28:J28" si="6">SUM(H29:H32)</f>
        <v>0</v>
      </c>
      <c r="I28" s="69">
        <f t="shared" si="6"/>
        <v>2500000</v>
      </c>
      <c r="J28" s="69">
        <f t="shared" si="6"/>
        <v>2500000</v>
      </c>
    </row>
    <row r="29" spans="1:10" ht="144" customHeight="1" x14ac:dyDescent="0.35">
      <c r="A29" s="70" t="s">
        <v>149</v>
      </c>
      <c r="B29" s="70" t="s">
        <v>150</v>
      </c>
      <c r="C29" s="70" t="s">
        <v>46</v>
      </c>
      <c r="D29" s="75" t="s">
        <v>151</v>
      </c>
      <c r="E29" s="75" t="s">
        <v>193</v>
      </c>
      <c r="F29" s="71" t="s">
        <v>194</v>
      </c>
      <c r="G29" s="72">
        <f>H29+I29</f>
        <v>2500000</v>
      </c>
      <c r="H29" s="72"/>
      <c r="I29" s="72">
        <v>2500000</v>
      </c>
      <c r="J29" s="72">
        <v>2500000</v>
      </c>
    </row>
    <row r="30" spans="1:10" ht="111" hidden="1" customHeight="1" x14ac:dyDescent="0.35">
      <c r="A30" s="70"/>
      <c r="B30" s="70"/>
      <c r="C30" s="70"/>
      <c r="D30" s="75"/>
      <c r="E30" s="75"/>
      <c r="F30" s="71"/>
      <c r="G30" s="72"/>
      <c r="H30" s="72"/>
      <c r="I30" s="72">
        <v>0</v>
      </c>
      <c r="J30" s="72">
        <v>0</v>
      </c>
    </row>
    <row r="31" spans="1:10" ht="111" hidden="1" customHeight="1" x14ac:dyDescent="0.35">
      <c r="A31" s="70"/>
      <c r="B31" s="70"/>
      <c r="C31" s="70"/>
      <c r="D31" s="75"/>
      <c r="E31" s="75"/>
      <c r="F31" s="71"/>
      <c r="G31" s="72"/>
      <c r="H31" s="72"/>
      <c r="I31" s="72">
        <v>0</v>
      </c>
      <c r="J31" s="72">
        <v>0</v>
      </c>
    </row>
    <row r="32" spans="1:10" ht="111" hidden="1" customHeight="1" x14ac:dyDescent="0.35">
      <c r="A32" s="70"/>
      <c r="B32" s="70"/>
      <c r="C32" s="70"/>
      <c r="D32" s="75"/>
      <c r="E32" s="75"/>
      <c r="F32" s="71"/>
      <c r="G32" s="72"/>
      <c r="H32" s="72"/>
      <c r="I32" s="72">
        <v>0</v>
      </c>
      <c r="J32" s="72">
        <v>0</v>
      </c>
    </row>
    <row r="33" spans="1:10" ht="28.9" customHeight="1" x14ac:dyDescent="0.35">
      <c r="A33" s="68">
        <v>3700000</v>
      </c>
      <c r="B33" s="68" t="s">
        <v>77</v>
      </c>
      <c r="C33" s="68" t="s">
        <v>77</v>
      </c>
      <c r="D33" s="186" t="s">
        <v>81</v>
      </c>
      <c r="E33" s="187"/>
      <c r="F33" s="188"/>
      <c r="G33" s="69">
        <f>G34</f>
        <v>2881000</v>
      </c>
      <c r="H33" s="69">
        <f t="shared" ref="H33:J33" si="7">H34</f>
        <v>1781000</v>
      </c>
      <c r="I33" s="69">
        <f t="shared" si="7"/>
        <v>1100000</v>
      </c>
      <c r="J33" s="69">
        <f t="shared" si="7"/>
        <v>0</v>
      </c>
    </row>
    <row r="34" spans="1:10" ht="29.45" customHeight="1" x14ac:dyDescent="0.35">
      <c r="A34" s="68">
        <v>3710000</v>
      </c>
      <c r="B34" s="68" t="s">
        <v>77</v>
      </c>
      <c r="C34" s="68" t="s">
        <v>77</v>
      </c>
      <c r="D34" s="186" t="s">
        <v>81</v>
      </c>
      <c r="E34" s="187"/>
      <c r="F34" s="188"/>
      <c r="G34" s="69">
        <f>G35+G36+G37+G39+G40+G41+G38</f>
        <v>2881000</v>
      </c>
      <c r="H34" s="69">
        <f t="shared" ref="H34:J34" si="8">H35+H36+H37+H39+H40+H41+H38</f>
        <v>1781000</v>
      </c>
      <c r="I34" s="69">
        <f t="shared" si="8"/>
        <v>1100000</v>
      </c>
      <c r="J34" s="69">
        <f t="shared" si="8"/>
        <v>0</v>
      </c>
    </row>
    <row r="35" spans="1:10" ht="78.599999999999994" customHeight="1" x14ac:dyDescent="0.35">
      <c r="A35" s="73" t="s">
        <v>164</v>
      </c>
      <c r="B35" s="73" t="s">
        <v>67</v>
      </c>
      <c r="C35" s="74" t="s">
        <v>51</v>
      </c>
      <c r="D35" s="76" t="s">
        <v>68</v>
      </c>
      <c r="E35" s="77" t="s">
        <v>179</v>
      </c>
      <c r="F35" s="75" t="s">
        <v>174</v>
      </c>
      <c r="G35" s="69">
        <f t="shared" ref="G35:G41" si="9">H35+I35</f>
        <v>25000</v>
      </c>
      <c r="H35" s="72">
        <v>25000</v>
      </c>
      <c r="I35" s="72"/>
      <c r="J35" s="72"/>
    </row>
    <row r="36" spans="1:10" ht="78.599999999999994" customHeight="1" x14ac:dyDescent="0.35">
      <c r="A36" s="73" t="s">
        <v>164</v>
      </c>
      <c r="B36" s="73" t="s">
        <v>67</v>
      </c>
      <c r="C36" s="74" t="s">
        <v>51</v>
      </c>
      <c r="D36" s="76" t="s">
        <v>68</v>
      </c>
      <c r="E36" s="77" t="s">
        <v>197</v>
      </c>
      <c r="F36" s="75" t="s">
        <v>198</v>
      </c>
      <c r="G36" s="69">
        <f t="shared" si="9"/>
        <v>50000</v>
      </c>
      <c r="H36" s="72">
        <v>50000</v>
      </c>
      <c r="I36" s="72"/>
      <c r="J36" s="72"/>
    </row>
    <row r="37" spans="1:10" ht="78.599999999999994" customHeight="1" x14ac:dyDescent="0.35">
      <c r="A37" s="73" t="s">
        <v>164</v>
      </c>
      <c r="B37" s="73" t="s">
        <v>67</v>
      </c>
      <c r="C37" s="74" t="s">
        <v>51</v>
      </c>
      <c r="D37" s="76" t="s">
        <v>68</v>
      </c>
      <c r="E37" s="77" t="s">
        <v>186</v>
      </c>
      <c r="F37" s="75" t="s">
        <v>187</v>
      </c>
      <c r="G37" s="69">
        <f t="shared" si="9"/>
        <v>200000</v>
      </c>
      <c r="H37" s="72">
        <v>200000</v>
      </c>
      <c r="I37" s="72"/>
      <c r="J37" s="72"/>
    </row>
    <row r="38" spans="1:10" ht="78.599999999999994" customHeight="1" x14ac:dyDescent="0.35">
      <c r="A38" s="73" t="s">
        <v>69</v>
      </c>
      <c r="B38" s="73" t="s">
        <v>70</v>
      </c>
      <c r="C38" s="74" t="s">
        <v>51</v>
      </c>
      <c r="D38" s="76" t="s">
        <v>71</v>
      </c>
      <c r="E38" s="77" t="s">
        <v>195</v>
      </c>
      <c r="F38" s="75" t="s">
        <v>196</v>
      </c>
      <c r="G38" s="69">
        <f t="shared" si="9"/>
        <v>50000</v>
      </c>
      <c r="H38" s="72">
        <v>50000</v>
      </c>
      <c r="I38" s="72"/>
      <c r="J38" s="72"/>
    </row>
    <row r="39" spans="1:10" ht="78.599999999999994" customHeight="1" x14ac:dyDescent="0.35">
      <c r="A39" s="73" t="s">
        <v>69</v>
      </c>
      <c r="B39" s="73" t="s">
        <v>70</v>
      </c>
      <c r="C39" s="74" t="s">
        <v>51</v>
      </c>
      <c r="D39" s="76" t="s">
        <v>71</v>
      </c>
      <c r="E39" s="77" t="s">
        <v>175</v>
      </c>
      <c r="F39" s="75" t="s">
        <v>176</v>
      </c>
      <c r="G39" s="69">
        <f t="shared" si="9"/>
        <v>56000</v>
      </c>
      <c r="H39" s="72">
        <v>56000</v>
      </c>
      <c r="I39" s="72"/>
      <c r="J39" s="72"/>
    </row>
    <row r="40" spans="1:10" ht="107.45" customHeight="1" x14ac:dyDescent="0.35">
      <c r="A40" s="73" t="s">
        <v>69</v>
      </c>
      <c r="B40" s="73" t="s">
        <v>70</v>
      </c>
      <c r="C40" s="74" t="s">
        <v>51</v>
      </c>
      <c r="D40" s="76" t="s">
        <v>71</v>
      </c>
      <c r="E40" s="77" t="s">
        <v>180</v>
      </c>
      <c r="F40" s="75" t="s">
        <v>181</v>
      </c>
      <c r="G40" s="69">
        <f t="shared" si="9"/>
        <v>300000</v>
      </c>
      <c r="H40" s="72">
        <v>300000</v>
      </c>
      <c r="I40" s="72"/>
      <c r="J40" s="72"/>
    </row>
    <row r="41" spans="1:10" ht="78.599999999999994" customHeight="1" x14ac:dyDescent="0.35">
      <c r="A41" s="73" t="s">
        <v>69</v>
      </c>
      <c r="B41" s="73" t="s">
        <v>70</v>
      </c>
      <c r="C41" s="74" t="s">
        <v>51</v>
      </c>
      <c r="D41" s="76" t="s">
        <v>71</v>
      </c>
      <c r="E41" s="77" t="s">
        <v>177</v>
      </c>
      <c r="F41" s="75" t="s">
        <v>178</v>
      </c>
      <c r="G41" s="69">
        <f t="shared" si="9"/>
        <v>2200000</v>
      </c>
      <c r="H41" s="72">
        <v>1100000</v>
      </c>
      <c r="I41" s="72">
        <v>1100000</v>
      </c>
      <c r="J41" s="72"/>
    </row>
    <row r="42" spans="1:10" ht="43.5" customHeight="1" x14ac:dyDescent="0.35">
      <c r="A42" s="78" t="s">
        <v>8</v>
      </c>
      <c r="B42" s="78" t="s">
        <v>8</v>
      </c>
      <c r="C42" s="78" t="s">
        <v>8</v>
      </c>
      <c r="D42" s="68" t="s">
        <v>28</v>
      </c>
      <c r="E42" s="68" t="s">
        <v>8</v>
      </c>
      <c r="F42" s="68" t="s">
        <v>8</v>
      </c>
      <c r="G42" s="69">
        <f>G33+G27+G16</f>
        <v>8200973</v>
      </c>
      <c r="H42" s="69">
        <f>H33+H27+H16</f>
        <v>4274373</v>
      </c>
      <c r="I42" s="69">
        <f>I33+I27+I16</f>
        <v>3926600</v>
      </c>
      <c r="J42" s="69">
        <f>J33+J27+J16</f>
        <v>2825000</v>
      </c>
    </row>
  </sheetData>
  <mergeCells count="21">
    <mergeCell ref="H2:J2"/>
    <mergeCell ref="H3:J3"/>
    <mergeCell ref="H4:J4"/>
    <mergeCell ref="A8:J8"/>
    <mergeCell ref="H1:J1"/>
    <mergeCell ref="D33:F33"/>
    <mergeCell ref="D34:F34"/>
    <mergeCell ref="A7:O7"/>
    <mergeCell ref="G13:G14"/>
    <mergeCell ref="H13:H14"/>
    <mergeCell ref="I13:J13"/>
    <mergeCell ref="D16:F16"/>
    <mergeCell ref="D17:F17"/>
    <mergeCell ref="A13:A14"/>
    <mergeCell ref="B13:B14"/>
    <mergeCell ref="C13:C14"/>
    <mergeCell ref="D13:D14"/>
    <mergeCell ref="E13:E14"/>
    <mergeCell ref="F13:F14"/>
    <mergeCell ref="D27:F27"/>
    <mergeCell ref="D28:F28"/>
  </mergeCells>
  <pageMargins left="0.31496062992125984" right="0.12" top="0.43307086614173229" bottom="0.23622047244094491" header="0.31496062992125984" footer="0.31496062992125984"/>
  <pageSetup paperSize="9" scale="41" fitToHeight="3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6'!Область_печати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2026-02-20T09:56:38Z</cp:lastPrinted>
  <dcterms:created xsi:type="dcterms:W3CDTF">2024-04-09T18:30:40Z</dcterms:created>
  <dcterms:modified xsi:type="dcterms:W3CDTF">2026-02-20T12:36:03Z</dcterms:modified>
</cp:coreProperties>
</file>